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scotsconnect.sharepoint.com/sites/WoodlandCarbonCode-ORG-SG/Shared Documents/General/WCC Standard Review/Verification Docs/"/>
    </mc:Choice>
  </mc:AlternateContent>
  <xr:revisionPtr revIDLastSave="588" documentId="8_{1DD63758-A800-49F1-8179-ADB08E2B16FD}" xr6:coauthVersionLast="47" xr6:coauthVersionMax="47" xr10:uidLastSave="{8A848A19-6A1E-47B6-959D-FD3CFCC3D506}"/>
  <workbookProtection workbookAlgorithmName="SHA-512" workbookHashValue="b2r6FV9yrvkn+SdJgkRi8Gb/K9C2JZJNenQoN0GuaWseGzCI1jOc7I5XA7HG7U+e/Qsh20+BWWIrtkDS6SJtrA==" workbookSaltValue="+jGV34/bUEsdkjG3wyuagw==" workbookSpinCount="100000" lockStructure="1"/>
  <bookViews>
    <workbookView xWindow="22932" yWindow="-108" windowWidth="46296" windowHeight="25416" xr2:uid="{07C1DA25-FBBB-40D3-A986-6AA1EFD90154}"/>
  </bookViews>
  <sheets>
    <sheet name="Survey Plan" sheetId="1" r:id="rId1"/>
    <sheet name="Plot size and area" sheetId="2" r:id="rId2"/>
    <sheet name="Version Control" sheetId="3" r:id="rId3"/>
    <sheet name="Disclaimer of warranty" sheetId="4" r:id="rId4"/>
  </sheets>
  <externalReferences>
    <externalReference r:id="rId5"/>
  </externalReferences>
  <definedNames>
    <definedName name="Mean_Basal_Area">#REF!</definedName>
    <definedName name="No_Trees_In_Stratum">#REF!</definedName>
    <definedName name="Quad_Mean_DBH">#REF!</definedName>
    <definedName name="SPecies">#REF!</definedName>
    <definedName name="Tarriff_Numb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E15" i="1"/>
  <c r="F15" i="1"/>
  <c r="G13" i="1"/>
  <c r="B14" i="2"/>
  <c r="F12" i="2"/>
  <c r="F14" i="2" s="1"/>
  <c r="E12" i="2"/>
  <c r="E14" i="2" s="1"/>
  <c r="D12" i="2"/>
  <c r="D14" i="2" s="1"/>
  <c r="C12" i="2"/>
  <c r="C13" i="2" s="1"/>
  <c r="B12" i="2"/>
  <c r="B13" i="2" s="1"/>
  <c r="F11" i="2"/>
  <c r="E11" i="2"/>
  <c r="D11" i="2"/>
  <c r="C11" i="2"/>
  <c r="B11" i="2"/>
  <c r="G7" i="2"/>
  <c r="G6" i="2"/>
  <c r="F6" i="2"/>
  <c r="F7" i="2" s="1"/>
  <c r="E6" i="2"/>
  <c r="E7" i="2" s="1"/>
  <c r="B6" i="2"/>
  <c r="B7" i="2" s="1"/>
  <c r="G5" i="2"/>
  <c r="F5" i="2"/>
  <c r="E5" i="2"/>
  <c r="D5" i="2"/>
  <c r="D6" i="2" s="1"/>
  <c r="D7" i="2" s="1"/>
  <c r="C5" i="2"/>
  <c r="C6" i="2" s="1"/>
  <c r="C7" i="2" s="1"/>
  <c r="B5" i="2"/>
  <c r="M33" i="1"/>
  <c r="N32" i="1"/>
  <c r="O32" i="1" s="1"/>
  <c r="N31" i="1"/>
  <c r="O31" i="1" s="1"/>
  <c r="N30" i="1"/>
  <c r="O30" i="1" s="1"/>
  <c r="R28" i="1"/>
  <c r="L25" i="1"/>
  <c r="N24" i="1"/>
  <c r="N23" i="1"/>
  <c r="R23" i="1"/>
  <c r="N22" i="1"/>
  <c r="R22" i="1"/>
  <c r="R21" i="1"/>
  <c r="R20" i="1"/>
  <c r="R18" i="1"/>
  <c r="R17" i="1"/>
  <c r="L17" i="1"/>
  <c r="R16" i="1"/>
  <c r="M16" i="1"/>
  <c r="N16" i="1" s="1"/>
  <c r="R15" i="1"/>
  <c r="M15" i="1"/>
  <c r="N15" i="1" s="1"/>
  <c r="R14" i="1"/>
  <c r="M14" i="1"/>
  <c r="N14" i="1" s="1"/>
  <c r="R13" i="1"/>
  <c r="F14" i="1"/>
  <c r="E14" i="1"/>
  <c r="D14" i="1"/>
  <c r="C14" i="1"/>
  <c r="C15" i="1" s="1"/>
  <c r="B14" i="1"/>
  <c r="B15" i="1" s="1"/>
  <c r="G12" i="1"/>
  <c r="N25" i="1" l="1"/>
  <c r="N26" i="1" s="1"/>
  <c r="K26" i="1" s="1"/>
  <c r="N17" i="1"/>
  <c r="N18" i="1" s="1"/>
  <c r="K18" i="1" s="1"/>
  <c r="O33" i="1"/>
  <c r="O34" i="1" s="1"/>
  <c r="K34" i="1" s="1"/>
  <c r="G14" i="1"/>
  <c r="D13" i="2"/>
  <c r="E13" i="2"/>
  <c r="F13" i="2"/>
  <c r="C14" i="2"/>
</calcChain>
</file>

<file path=xl/sharedStrings.xml><?xml version="1.0" encoding="utf-8"?>
<sst xmlns="http://schemas.openxmlformats.org/spreadsheetml/2006/main" count="101" uniqueCount="73">
  <si>
    <t>Green cells indicate user input may be required</t>
  </si>
  <si>
    <t>Blue cells provide further information</t>
  </si>
  <si>
    <t>Survey plan</t>
  </si>
  <si>
    <t>Project name</t>
  </si>
  <si>
    <t xml:space="preserve">&lt; Enter project name &gt; </t>
  </si>
  <si>
    <r>
      <rPr>
        <sz val="12"/>
        <color rgb="FF000000"/>
        <rFont val="Arial"/>
      </rPr>
      <t xml:space="preserve">The tools below are to help you calculate average spacing and stocking density </t>
    </r>
    <r>
      <rPr>
        <u/>
        <sz val="12"/>
        <color rgb="FF000000"/>
        <rFont val="Arial"/>
      </rPr>
      <t>if needed</t>
    </r>
    <r>
      <rPr>
        <sz val="12"/>
        <color rgb="FF000000"/>
        <rFont val="Arial"/>
      </rPr>
      <t xml:space="preserve">. </t>
    </r>
  </si>
  <si>
    <t>Project ID</t>
  </si>
  <si>
    <t>&lt; Enter project ID &gt;</t>
  </si>
  <si>
    <t>If you combine areas with different spacing for your survey, use this calculator to calculate the average spacing across the combnined areas. Refer back to your carbon calculation for species, areas and spacing.</t>
  </si>
  <si>
    <t xml:space="preserve">Divide the project into strata and complete the following table with plot size and number for each stratum. Refer back to your carbon calculation for planned species, areas and spacing. See the survey protocol for more information. </t>
  </si>
  <si>
    <t>There are restrictions on when different spacings can be combined in one stratum. See the survey protocol for more detailed information.</t>
  </si>
  <si>
    <t>Enter details of each stratum in the green boxes.</t>
  </si>
  <si>
    <t>Stratum 1</t>
  </si>
  <si>
    <t>Stratum 2</t>
  </si>
  <si>
    <t>Stratum 3</t>
  </si>
  <si>
    <t>Stratum 4</t>
  </si>
  <si>
    <t>Stratum 5</t>
  </si>
  <si>
    <t>Total</t>
  </si>
  <si>
    <t>Calculating average spacing and planting density across up to three compartments</t>
  </si>
  <si>
    <t>Common planting spacing and conversion to planting density</t>
  </si>
  <si>
    <t>Net area of each stratum (ha)</t>
  </si>
  <si>
    <t>If you know the planned spacing when planted:</t>
  </si>
  <si>
    <t>Spacing (m)</t>
  </si>
  <si>
    <t>Planned spacing (m)</t>
  </si>
  <si>
    <t>Area (ha)</t>
  </si>
  <si>
    <t>No of trees per ha</t>
  </si>
  <si>
    <t>No of trees per section</t>
  </si>
  <si>
    <t>Gross area of each stratum (ha)</t>
  </si>
  <si>
    <t>Section/Subcompartment 1</t>
  </si>
  <si>
    <t>Section/Subcompartment 2</t>
  </si>
  <si>
    <t>Uniform or variable?</t>
  </si>
  <si>
    <t>Select one</t>
  </si>
  <si>
    <t>Section/Subcompartment 3</t>
  </si>
  <si>
    <t>Species</t>
  </si>
  <si>
    <t>Average spacing/density</t>
  </si>
  <si>
    <t>Planned stocking density (trees per ha)</t>
  </si>
  <si>
    <t>Plot radius (m) if circular or length (m) if square</t>
  </si>
  <si>
    <t>If you know the planned stocking density when planted:</t>
  </si>
  <si>
    <t>Plot shape</t>
  </si>
  <si>
    <t>Select One</t>
  </si>
  <si>
    <t>Number of plots</t>
  </si>
  <si>
    <t>Further comments or justification about your survey plan</t>
  </si>
  <si>
    <t>Quick converter</t>
  </si>
  <si>
    <t>Spacing to planting density converter</t>
  </si>
  <si>
    <t xml:space="preserve">If you know the planned planting spacing, but the spacing between rows is different to the spacing within rows: </t>
  </si>
  <si>
    <t>Planned space between rows (m)</t>
  </si>
  <si>
    <t>Planned space within rows (m)</t>
  </si>
  <si>
    <t>Plot Area</t>
  </si>
  <si>
    <t>Circular Plot Radius</t>
  </si>
  <si>
    <t>Square Plot Length</t>
  </si>
  <si>
    <t>Spacing for 20/plot</t>
  </si>
  <si>
    <t>Planting Density for 20/plot</t>
  </si>
  <si>
    <t>Standard spacings - non-standard plot area / dimensions</t>
  </si>
  <si>
    <t>Spacing</t>
  </si>
  <si>
    <t>Stocking density</t>
  </si>
  <si>
    <t>Square plot length for 20/plot</t>
  </si>
  <si>
    <t>Radius for 20 / plot</t>
  </si>
  <si>
    <t>Plot area</t>
  </si>
  <si>
    <t>Version Date</t>
  </si>
  <si>
    <t>Version</t>
  </si>
  <si>
    <t>Changes</t>
  </si>
  <si>
    <t>Who</t>
  </si>
  <si>
    <t>August 2025</t>
  </si>
  <si>
    <t>Planning tab removed from Monitoring Report into standalone template, including average spacing calculator.</t>
  </si>
  <si>
    <t>Alice Peace</t>
  </si>
  <si>
    <t>Helpful tools</t>
  </si>
  <si>
    <t>Planting density (trees per ha)</t>
  </si>
  <si>
    <t>Unmapped open ground or unmapped existing woodland of each stratum (ha)</t>
  </si>
  <si>
    <t>Percentage of unmapped open ground or unmapped existing woodland in stratum</t>
  </si>
  <si>
    <t>Planting density (no of trees per ha)</t>
  </si>
  <si>
    <t>Disclaimer of Warranty</t>
  </si>
  <si>
    <t>No responsibility for loss occasioned to any person or organisation acting, or refraining from action, as a result of any material in the standard, tools and documents can be accepted by Scottish Forestry, the Forestry Commission, Welsh Government or Northern Ireland Forest Service. Verification does not imply endorsement by Scottish Forestry of the value of any investment.</t>
  </si>
  <si>
    <t xml:space="preserve">The Woodland Carbon Code is a voluntary standard. The Woodland Carbon Code standard, tools and documents, including the survey plan, are distributed ‘as is’ and without warranties as to performance or merchantability or any other warranties whether expressed or implied.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</si>
</sst>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5" x14ac:knownFonts="1">
    <font>
      <sz val="11"/>
      <color theme="1"/>
      <name val="Aptos Narrow"/>
      <family val="2"/>
      <scheme val="minor"/>
    </font>
    <font>
      <sz val="11"/>
      <color theme="1"/>
      <name val="Aptos Narrow"/>
      <family val="2"/>
      <scheme val="minor"/>
    </font>
    <font>
      <sz val="12"/>
      <color theme="1"/>
      <name val="Arial"/>
      <family val="2"/>
    </font>
    <font>
      <b/>
      <sz val="12"/>
      <color theme="1"/>
      <name val="Arial"/>
      <family val="2"/>
    </font>
    <font>
      <sz val="12"/>
      <name val="Arial"/>
      <family val="2"/>
    </font>
    <font>
      <b/>
      <sz val="10"/>
      <name val="Arial"/>
      <family val="2"/>
    </font>
    <font>
      <b/>
      <sz val="12"/>
      <color theme="1"/>
      <name val="Aptos Narrow"/>
      <family val="2"/>
      <scheme val="minor"/>
    </font>
    <font>
      <sz val="12"/>
      <color theme="1"/>
      <name val="Aptos Narrow"/>
      <family val="2"/>
      <scheme val="minor"/>
    </font>
    <font>
      <b/>
      <sz val="16"/>
      <color theme="1"/>
      <name val="Arial"/>
      <family val="2"/>
    </font>
    <font>
      <sz val="12"/>
      <color rgb="FF000000"/>
      <name val="Arial"/>
      <family val="2"/>
    </font>
    <font>
      <b/>
      <sz val="11"/>
      <color theme="1"/>
      <name val="Aptos Narrow"/>
      <family val="2"/>
      <scheme val="minor"/>
    </font>
    <font>
      <b/>
      <sz val="12"/>
      <name val="Arial"/>
      <family val="2"/>
    </font>
    <font>
      <sz val="12"/>
      <color rgb="FF000000"/>
      <name val="Arial"/>
    </font>
    <font>
      <u/>
      <sz val="12"/>
      <color rgb="FF000000"/>
      <name val="Arial"/>
    </font>
    <font>
      <sz val="10"/>
      <name val="Arial"/>
      <family val="2"/>
    </font>
  </fonts>
  <fills count="11">
    <fill>
      <patternFill patternType="none"/>
    </fill>
    <fill>
      <patternFill patternType="gray125"/>
    </fill>
    <fill>
      <patternFill patternType="solid">
        <fgColor theme="0" tint="-0.14996795556505021"/>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rgb="FFFCD5B4"/>
        <bgColor indexed="64"/>
      </patternFill>
    </fill>
    <fill>
      <patternFill patternType="solid">
        <fgColor rgb="FFD8E4BC"/>
        <bgColor indexed="64"/>
      </patternFill>
    </fill>
    <fill>
      <patternFill patternType="solid">
        <fgColor rgb="FFC5D9F1"/>
        <bgColor indexed="64"/>
      </patternFill>
    </fill>
    <fill>
      <patternFill patternType="solid">
        <fgColor rgb="FFC5D9F1"/>
        <bgColor rgb="FF000000"/>
      </patternFill>
    </fill>
  </fills>
  <borders count="30">
    <border>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rgb="FF000000"/>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4" fillId="0" borderId="0"/>
  </cellStyleXfs>
  <cellXfs count="154">
    <xf numFmtId="0" fontId="0" fillId="0" borderId="0" xfId="0"/>
    <xf numFmtId="0" fontId="5" fillId="0" borderId="0" xfId="0" applyFont="1"/>
    <xf numFmtId="49" fontId="0" fillId="0" borderId="0" xfId="0" applyNumberFormat="1"/>
    <xf numFmtId="164" fontId="0" fillId="0" borderId="0" xfId="0" applyNumberFormat="1"/>
    <xf numFmtId="0" fontId="0" fillId="0" borderId="0" xfId="0" applyAlignment="1">
      <alignment wrapText="1"/>
    </xf>
    <xf numFmtId="0" fontId="2" fillId="0" borderId="0" xfId="0" applyFont="1"/>
    <xf numFmtId="164" fontId="2" fillId="8" borderId="10" xfId="0" applyNumberFormat="1" applyFont="1" applyFill="1" applyBorder="1" applyAlignment="1" applyProtection="1">
      <alignment vertical="center"/>
      <protection locked="0"/>
    </xf>
    <xf numFmtId="2" fontId="2" fillId="8" borderId="10" xfId="0" applyNumberFormat="1" applyFont="1" applyFill="1" applyBorder="1" applyAlignment="1" applyProtection="1">
      <alignment vertical="center"/>
      <protection locked="0"/>
    </xf>
    <xf numFmtId="1" fontId="2" fillId="8" borderId="10" xfId="0" applyNumberFormat="1" applyFont="1" applyFill="1" applyBorder="1" applyAlignment="1" applyProtection="1">
      <alignment vertical="center"/>
      <protection locked="0"/>
    </xf>
    <xf numFmtId="0" fontId="11" fillId="2" borderId="10" xfId="0" applyFont="1" applyFill="1" applyBorder="1"/>
    <xf numFmtId="0" fontId="2" fillId="0" borderId="10" xfId="0" applyFont="1" applyBorder="1"/>
    <xf numFmtId="0" fontId="2" fillId="5" borderId="10" xfId="0" applyFont="1" applyFill="1" applyBorder="1"/>
    <xf numFmtId="4" fontId="4" fillId="0" borderId="10" xfId="0" applyNumberFormat="1" applyFont="1" applyBorder="1"/>
    <xf numFmtId="1" fontId="2" fillId="0" borderId="10" xfId="0" applyNumberFormat="1" applyFont="1" applyBorder="1"/>
    <xf numFmtId="164" fontId="2" fillId="0" borderId="10" xfId="0" applyNumberFormat="1" applyFont="1" applyBorder="1"/>
    <xf numFmtId="0" fontId="11" fillId="0" borderId="0" xfId="0" applyFont="1"/>
    <xf numFmtId="164" fontId="2" fillId="5" borderId="10" xfId="0" applyNumberFormat="1" applyFont="1" applyFill="1" applyBorder="1"/>
    <xf numFmtId="165" fontId="2" fillId="0" borderId="10" xfId="0" applyNumberFormat="1" applyFont="1" applyBorder="1"/>
    <xf numFmtId="165" fontId="2" fillId="5" borderId="10" xfId="0" applyNumberFormat="1" applyFont="1" applyFill="1" applyBorder="1"/>
    <xf numFmtId="49" fontId="4" fillId="0" borderId="10" xfId="0" applyNumberFormat="1" applyFont="1" applyBorder="1" applyAlignment="1">
      <alignment horizontal="center" vertical="center"/>
    </xf>
    <xf numFmtId="0" fontId="4" fillId="0" borderId="10" xfId="0" applyFont="1" applyBorder="1" applyAlignment="1">
      <alignment vertical="center" wrapText="1"/>
    </xf>
    <xf numFmtId="49" fontId="11" fillId="6" borderId="10" xfId="0" applyNumberFormat="1" applyFont="1" applyFill="1" applyBorder="1" applyAlignment="1">
      <alignment horizontal="center" vertical="center"/>
    </xf>
    <xf numFmtId="164" fontId="11" fillId="6" borderId="10" xfId="0" applyNumberFormat="1" applyFont="1" applyFill="1" applyBorder="1" applyAlignment="1">
      <alignment horizontal="center" vertical="center"/>
    </xf>
    <xf numFmtId="0" fontId="11" fillId="6" borderId="10" xfId="0" applyFont="1" applyFill="1" applyBorder="1" applyAlignment="1">
      <alignment vertical="center" wrapText="1"/>
    </xf>
    <xf numFmtId="0" fontId="11" fillId="6" borderId="10" xfId="0" applyFont="1" applyFill="1" applyBorder="1" applyAlignment="1">
      <alignment vertical="center"/>
    </xf>
    <xf numFmtId="164" fontId="2" fillId="0" borderId="10" xfId="0" applyNumberFormat="1" applyFont="1" applyBorder="1" applyAlignment="1">
      <alignment horizontal="center" vertical="center"/>
    </xf>
    <xf numFmtId="0" fontId="2" fillId="0" borderId="10" xfId="0" applyFont="1" applyBorder="1" applyAlignment="1">
      <alignment vertical="center"/>
    </xf>
    <xf numFmtId="2" fontId="2" fillId="8" borderId="7" xfId="1" applyNumberFormat="1" applyFont="1" applyFill="1" applyBorder="1" applyAlignment="1" applyProtection="1">
      <alignment vertical="center" wrapText="1"/>
      <protection locked="0"/>
    </xf>
    <xf numFmtId="164" fontId="2" fillId="8" borderId="23" xfId="1" applyNumberFormat="1" applyFont="1" applyFill="1" applyBorder="1" applyAlignment="1" applyProtection="1">
      <alignment vertical="center" wrapText="1"/>
      <protection locked="0"/>
    </xf>
    <xf numFmtId="0" fontId="2" fillId="8" borderId="23" xfId="1" applyFont="1" applyFill="1" applyBorder="1" applyAlignment="1" applyProtection="1">
      <alignment vertical="center" wrapText="1"/>
      <protection locked="0"/>
    </xf>
    <xf numFmtId="0" fontId="2" fillId="8" borderId="23" xfId="1" applyFont="1" applyFill="1" applyBorder="1" applyAlignment="1" applyProtection="1">
      <alignment horizontal="right" vertical="center" wrapText="1"/>
      <protection locked="0"/>
    </xf>
    <xf numFmtId="0" fontId="2" fillId="8" borderId="11" xfId="1" applyFont="1" applyFill="1" applyBorder="1" applyAlignment="1" applyProtection="1">
      <alignment vertical="center" wrapText="1"/>
      <protection locked="0"/>
    </xf>
    <xf numFmtId="0" fontId="2" fillId="8" borderId="24" xfId="1" applyFont="1" applyFill="1" applyBorder="1" applyAlignment="1" applyProtection="1">
      <alignment vertical="center" wrapText="1"/>
      <protection locked="0"/>
    </xf>
    <xf numFmtId="2" fontId="2" fillId="8" borderId="9" xfId="1" applyNumberFormat="1" applyFont="1" applyFill="1" applyBorder="1" applyAlignment="1" applyProtection="1">
      <alignment vertical="center" wrapText="1"/>
      <protection locked="0"/>
    </xf>
    <xf numFmtId="164" fontId="2" fillId="8" borderId="25" xfId="1" applyNumberFormat="1" applyFont="1" applyFill="1" applyBorder="1" applyAlignment="1" applyProtection="1">
      <alignment vertical="center" wrapText="1"/>
      <protection locked="0"/>
    </xf>
    <xf numFmtId="0" fontId="7" fillId="8" borderId="20" xfId="1" applyFont="1" applyFill="1" applyBorder="1" applyAlignment="1" applyProtection="1">
      <alignment horizontal="left" vertical="top"/>
      <protection locked="0"/>
    </xf>
    <xf numFmtId="0" fontId="7" fillId="8" borderId="0" xfId="1" applyFont="1" applyFill="1" applyAlignment="1" applyProtection="1">
      <alignment horizontal="left" vertical="top"/>
      <protection locked="0"/>
    </xf>
    <xf numFmtId="0" fontId="7" fillId="8" borderId="1" xfId="1" applyFont="1" applyFill="1" applyBorder="1" applyAlignment="1" applyProtection="1">
      <alignment horizontal="left" vertical="top"/>
      <protection locked="0"/>
    </xf>
    <xf numFmtId="0" fontId="7" fillId="8" borderId="14" xfId="1" applyFont="1" applyFill="1" applyBorder="1" applyAlignment="1" applyProtection="1">
      <alignment horizontal="left" vertical="top"/>
      <protection locked="0"/>
    </xf>
    <xf numFmtId="0" fontId="7" fillId="8" borderId="8" xfId="1" applyFont="1" applyFill="1" applyBorder="1" applyAlignment="1" applyProtection="1">
      <alignment horizontal="left" vertical="top"/>
      <protection locked="0"/>
    </xf>
    <xf numFmtId="0" fontId="7" fillId="8" borderId="18" xfId="1" applyFont="1" applyFill="1" applyBorder="1" applyAlignment="1" applyProtection="1">
      <alignment horizontal="left" vertical="top"/>
      <protection locked="0"/>
    </xf>
    <xf numFmtId="0" fontId="2" fillId="8" borderId="10" xfId="1" applyFont="1" applyFill="1" applyBorder="1" applyAlignment="1" applyProtection="1">
      <alignment horizontal="center" vertical="center"/>
      <protection locked="0"/>
    </xf>
    <xf numFmtId="0" fontId="2" fillId="8" borderId="12" xfId="1" applyFont="1" applyFill="1" applyBorder="1" applyAlignment="1" applyProtection="1">
      <alignment horizontal="center" vertical="center"/>
      <protection locked="0"/>
    </xf>
    <xf numFmtId="0" fontId="2" fillId="8" borderId="13" xfId="1" applyFont="1" applyFill="1" applyBorder="1" applyAlignment="1" applyProtection="1">
      <alignment horizontal="center" vertical="center"/>
      <protection locked="0"/>
    </xf>
    <xf numFmtId="0" fontId="3" fillId="8" borderId="12" xfId="1" applyFont="1" applyFill="1" applyBorder="1" applyAlignment="1" applyProtection="1">
      <alignment horizontal="center" vertical="center"/>
    </xf>
    <xf numFmtId="0" fontId="10" fillId="0" borderId="13" xfId="0" applyFont="1" applyBorder="1" applyAlignment="1" applyProtection="1">
      <alignment horizontal="center" vertical="center"/>
    </xf>
    <xf numFmtId="0" fontId="3" fillId="9" borderId="12" xfId="1" applyFont="1" applyFill="1" applyBorder="1" applyAlignment="1" applyProtection="1">
      <alignment horizontal="center" vertical="center"/>
    </xf>
    <xf numFmtId="0" fontId="10" fillId="0" borderId="26" xfId="0" applyFont="1" applyBorder="1" applyAlignment="1" applyProtection="1">
      <alignment horizontal="center" vertical="center"/>
    </xf>
    <xf numFmtId="0" fontId="7" fillId="0" borderId="0" xfId="1" applyFont="1" applyProtection="1"/>
    <xf numFmtId="0" fontId="7" fillId="0" borderId="0" xfId="1" applyFont="1" applyAlignment="1" applyProtection="1">
      <alignment horizontal="right"/>
    </xf>
    <xf numFmtId="0" fontId="7" fillId="0" borderId="1" xfId="1" applyFont="1" applyBorder="1" applyProtection="1"/>
    <xf numFmtId="0" fontId="2" fillId="0" borderId="20" xfId="1" applyFont="1" applyBorder="1" applyProtection="1"/>
    <xf numFmtId="0" fontId="2" fillId="0" borderId="0" xfId="1" applyFont="1" applyProtection="1"/>
    <xf numFmtId="0" fontId="8" fillId="7" borderId="10" xfId="1" applyFont="1" applyFill="1" applyBorder="1" applyAlignment="1" applyProtection="1">
      <alignment vertical="center"/>
    </xf>
    <xf numFmtId="0" fontId="6" fillId="0" borderId="0" xfId="1" applyFont="1" applyAlignment="1" applyProtection="1">
      <alignment vertical="center"/>
    </xf>
    <xf numFmtId="0" fontId="2" fillId="0" borderId="0" xfId="1" applyFont="1" applyAlignment="1" applyProtection="1">
      <alignment vertical="center"/>
    </xf>
    <xf numFmtId="0" fontId="8" fillId="0" borderId="0" xfId="1" applyFont="1" applyAlignment="1" applyProtection="1">
      <alignment vertical="center"/>
    </xf>
    <xf numFmtId="0" fontId="3" fillId="5" borderId="20" xfId="1" applyFont="1" applyFill="1" applyBorder="1" applyAlignment="1" applyProtection="1">
      <alignment vertical="center"/>
    </xf>
    <xf numFmtId="0" fontId="3" fillId="2" borderId="10" xfId="1" applyFont="1" applyFill="1" applyBorder="1" applyAlignment="1" applyProtection="1">
      <alignment vertical="center"/>
    </xf>
    <xf numFmtId="0" fontId="3" fillId="0" borderId="0" xfId="1" applyFont="1" applyAlignment="1" applyProtection="1">
      <alignment vertical="top"/>
    </xf>
    <xf numFmtId="0" fontId="2" fillId="0" borderId="0" xfId="1" applyFont="1" applyAlignment="1" applyProtection="1">
      <alignment horizontal="center" vertical="center"/>
    </xf>
    <xf numFmtId="0" fontId="12" fillId="9" borderId="15" xfId="1" applyFont="1" applyFill="1" applyBorder="1" applyAlignment="1" applyProtection="1">
      <alignment vertical="center"/>
    </xf>
    <xf numFmtId="0" fontId="2" fillId="9" borderId="16" xfId="1" applyFont="1" applyFill="1" applyBorder="1" applyProtection="1"/>
    <xf numFmtId="0" fontId="2" fillId="9" borderId="17" xfId="1" applyFont="1" applyFill="1" applyBorder="1" applyProtection="1"/>
    <xf numFmtId="0" fontId="3" fillId="0" borderId="0" xfId="1" applyFont="1" applyAlignment="1" applyProtection="1">
      <alignment horizontal="left" vertical="top"/>
    </xf>
    <xf numFmtId="0" fontId="9" fillId="10" borderId="20" xfId="0" applyFont="1" applyFill="1" applyBorder="1" applyAlignment="1" applyProtection="1">
      <alignment horizontal="left" vertical="center" wrapText="1"/>
    </xf>
    <xf numFmtId="0" fontId="9" fillId="10" borderId="0" xfId="0" applyFont="1" applyFill="1" applyAlignment="1" applyProtection="1">
      <alignment horizontal="left" vertical="center" wrapText="1"/>
    </xf>
    <xf numFmtId="0" fontId="9" fillId="10" borderId="1" xfId="0" applyFont="1" applyFill="1" applyBorder="1" applyAlignment="1" applyProtection="1">
      <alignment horizontal="left" vertical="center" wrapText="1"/>
    </xf>
    <xf numFmtId="0" fontId="3" fillId="0" borderId="0" xfId="1" applyFont="1" applyAlignment="1" applyProtection="1">
      <alignment vertical="center"/>
    </xf>
    <xf numFmtId="0" fontId="2" fillId="9" borderId="15" xfId="1" applyFont="1" applyFill="1" applyBorder="1" applyAlignment="1" applyProtection="1">
      <alignment vertical="center" wrapText="1"/>
    </xf>
    <xf numFmtId="0" fontId="2" fillId="9" borderId="16" xfId="1" applyFont="1" applyFill="1" applyBorder="1" applyAlignment="1" applyProtection="1">
      <alignment vertical="center" wrapText="1"/>
    </xf>
    <xf numFmtId="0" fontId="2" fillId="9" borderId="17" xfId="1" applyFont="1" applyFill="1" applyBorder="1" applyAlignment="1" applyProtection="1">
      <alignment vertical="center" wrapText="1"/>
    </xf>
    <xf numFmtId="0" fontId="2" fillId="9" borderId="14" xfId="1" applyFont="1" applyFill="1" applyBorder="1" applyAlignment="1" applyProtection="1">
      <alignment vertical="center"/>
    </xf>
    <xf numFmtId="0" fontId="2" fillId="9" borderId="8" xfId="1" applyFont="1" applyFill="1" applyBorder="1" applyAlignment="1" applyProtection="1">
      <alignment vertical="center"/>
    </xf>
    <xf numFmtId="0" fontId="2" fillId="9" borderId="18" xfId="1" applyFont="1" applyFill="1" applyBorder="1" applyAlignment="1" applyProtection="1">
      <alignment vertical="center"/>
    </xf>
    <xf numFmtId="0" fontId="4" fillId="9" borderId="14" xfId="0" applyFont="1" applyFill="1" applyBorder="1" applyAlignment="1" applyProtection="1">
      <alignment vertical="center"/>
    </xf>
    <xf numFmtId="0" fontId="4" fillId="9" borderId="8" xfId="0" applyFont="1" applyFill="1" applyBorder="1" applyAlignment="1" applyProtection="1">
      <alignment vertical="center"/>
    </xf>
    <xf numFmtId="1" fontId="2" fillId="9" borderId="8" xfId="0" applyNumberFormat="1" applyFont="1" applyFill="1" applyBorder="1" applyProtection="1"/>
    <xf numFmtId="0" fontId="2" fillId="9" borderId="8" xfId="0" applyFont="1" applyFill="1" applyBorder="1" applyProtection="1"/>
    <xf numFmtId="0" fontId="7" fillId="9" borderId="8" xfId="1" applyFont="1" applyFill="1" applyBorder="1" applyProtection="1"/>
    <xf numFmtId="0" fontId="7" fillId="9" borderId="18" xfId="1" applyFont="1" applyFill="1" applyBorder="1" applyAlignment="1" applyProtection="1">
      <alignment horizontal="right"/>
    </xf>
    <xf numFmtId="0" fontId="2" fillId="0" borderId="20" xfId="1" applyFont="1" applyBorder="1" applyAlignment="1" applyProtection="1">
      <alignment vertical="center"/>
    </xf>
    <xf numFmtId="0" fontId="3" fillId="0" borderId="20" xfId="0" applyFont="1" applyBorder="1" applyAlignment="1" applyProtection="1">
      <alignment horizontal="center" vertical="center"/>
    </xf>
    <xf numFmtId="0" fontId="3" fillId="0" borderId="0" xfId="0" applyFont="1" applyAlignment="1" applyProtection="1">
      <alignment horizontal="center" vertical="center"/>
    </xf>
    <xf numFmtId="0" fontId="3" fillId="3" borderId="2" xfId="1" applyFont="1" applyFill="1" applyBorder="1" applyAlignment="1" applyProtection="1">
      <alignment vertical="center" wrapText="1"/>
    </xf>
    <xf numFmtId="0" fontId="3" fillId="3" borderId="3" xfId="1" applyFont="1" applyFill="1" applyBorder="1" applyAlignment="1" applyProtection="1">
      <alignment horizontal="center" vertical="center" wrapText="1"/>
    </xf>
    <xf numFmtId="0" fontId="3" fillId="3" borderId="4"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wrapText="1"/>
    </xf>
    <xf numFmtId="0" fontId="3" fillId="3" borderId="2" xfId="1" applyFont="1" applyFill="1" applyBorder="1" applyAlignment="1" applyProtection="1">
      <alignment horizontal="center" vertical="center" wrapText="1"/>
    </xf>
    <xf numFmtId="0" fontId="3" fillId="2" borderId="15" xfId="0" applyFont="1" applyFill="1" applyBorder="1" applyAlignment="1" applyProtection="1">
      <alignment vertical="center"/>
    </xf>
    <xf numFmtId="1" fontId="2" fillId="2" borderId="16" xfId="0" applyNumberFormat="1" applyFont="1" applyFill="1" applyBorder="1" applyAlignment="1" applyProtection="1">
      <alignment vertical="center"/>
    </xf>
    <xf numFmtId="0" fontId="2" fillId="2" borderId="16" xfId="0" applyFont="1" applyFill="1" applyBorder="1" applyAlignment="1" applyProtection="1">
      <alignment vertical="center"/>
    </xf>
    <xf numFmtId="0" fontId="2" fillId="2" borderId="17" xfId="0" applyFont="1" applyFill="1" applyBorder="1" applyAlignment="1" applyProtection="1">
      <alignment vertical="center"/>
    </xf>
    <xf numFmtId="0" fontId="2" fillId="0" borderId="0" xfId="0" applyFont="1" applyAlignment="1" applyProtection="1">
      <alignment vertical="center"/>
    </xf>
    <xf numFmtId="0" fontId="3" fillId="2" borderId="12"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2" fillId="3" borderId="6" xfId="1" applyFont="1" applyFill="1" applyBorder="1" applyAlignment="1" applyProtection="1">
      <alignment vertical="center" wrapText="1"/>
    </xf>
    <xf numFmtId="2" fontId="2" fillId="5" borderId="21" xfId="1" applyNumberFormat="1" applyFont="1" applyFill="1" applyBorder="1" applyAlignment="1" applyProtection="1">
      <alignment horizontal="right" vertical="center" wrapText="1"/>
    </xf>
    <xf numFmtId="0" fontId="2" fillId="9" borderId="10" xfId="0" applyFont="1" applyFill="1" applyBorder="1" applyAlignment="1" applyProtection="1">
      <alignment vertical="center"/>
    </xf>
    <xf numFmtId="1" fontId="2" fillId="9" borderId="10" xfId="0" applyNumberFormat="1" applyFont="1" applyFill="1" applyBorder="1" applyAlignment="1" applyProtection="1">
      <alignment vertical="center"/>
    </xf>
    <xf numFmtId="0" fontId="2" fillId="4" borderId="10" xfId="0" applyFont="1" applyFill="1" applyBorder="1" applyAlignment="1" applyProtection="1">
      <alignment vertical="center" wrapText="1"/>
    </xf>
    <xf numFmtId="1" fontId="2" fillId="4" borderId="10" xfId="0" applyNumberFormat="1" applyFont="1" applyFill="1" applyBorder="1" applyAlignment="1" applyProtection="1">
      <alignment vertical="center" wrapText="1"/>
    </xf>
    <xf numFmtId="2" fontId="2" fillId="5" borderId="22" xfId="1" applyNumberFormat="1" applyFont="1" applyFill="1" applyBorder="1" applyAlignment="1" applyProtection="1">
      <alignment horizontal="right" vertical="center" wrapText="1"/>
    </xf>
    <xf numFmtId="0" fontId="3" fillId="2" borderId="10" xfId="0" applyFont="1" applyFill="1" applyBorder="1" applyAlignment="1" applyProtection="1">
      <alignment vertical="center"/>
    </xf>
    <xf numFmtId="1" fontId="2" fillId="2" borderId="10" xfId="0" applyNumberFormat="1" applyFont="1" applyFill="1" applyBorder="1" applyAlignment="1" applyProtection="1">
      <alignment vertical="center" wrapText="1"/>
    </xf>
    <xf numFmtId="0" fontId="2" fillId="2" borderId="10" xfId="0" applyFont="1" applyFill="1" applyBorder="1" applyAlignment="1" applyProtection="1">
      <alignment vertical="center" wrapText="1"/>
    </xf>
    <xf numFmtId="164" fontId="2" fillId="0" borderId="10" xfId="0" applyNumberFormat="1" applyFont="1" applyBorder="1" applyAlignment="1" applyProtection="1">
      <alignment vertical="center"/>
    </xf>
    <xf numFmtId="1" fontId="2" fillId="0" borderId="10" xfId="0" applyNumberFormat="1" applyFont="1" applyBorder="1" applyAlignment="1" applyProtection="1">
      <alignment vertical="center"/>
    </xf>
    <xf numFmtId="2" fontId="2" fillId="5" borderId="7" xfId="1" applyNumberFormat="1" applyFont="1" applyFill="1" applyBorder="1" applyAlignment="1" applyProtection="1">
      <alignment vertical="center" wrapText="1"/>
    </xf>
    <xf numFmtId="2" fontId="2" fillId="5" borderId="2" xfId="1" applyNumberFormat="1" applyFont="1" applyFill="1" applyBorder="1" applyAlignment="1" applyProtection="1">
      <alignment horizontal="right" vertical="center" wrapText="1"/>
    </xf>
    <xf numFmtId="2" fontId="2" fillId="5" borderId="11" xfId="1" applyNumberFormat="1" applyFont="1" applyFill="1" applyBorder="1" applyAlignment="1" applyProtection="1">
      <alignment vertical="center" wrapText="1"/>
    </xf>
    <xf numFmtId="2" fontId="3" fillId="0" borderId="0" xfId="1" applyNumberFormat="1" applyFont="1" applyAlignment="1" applyProtection="1">
      <alignment horizontal="right" vertical="center" wrapText="1"/>
    </xf>
    <xf numFmtId="0" fontId="2" fillId="0" borderId="0" xfId="1" applyFont="1" applyAlignment="1" applyProtection="1">
      <alignment horizontal="right" vertical="center" wrapText="1"/>
    </xf>
    <xf numFmtId="0" fontId="3" fillId="0" borderId="0" xfId="1" applyFont="1" applyAlignment="1" applyProtection="1">
      <alignment horizontal="right" vertical="center" wrapText="1"/>
    </xf>
    <xf numFmtId="0" fontId="3" fillId="2" borderId="19" xfId="0" applyFont="1" applyFill="1" applyBorder="1" applyAlignment="1" applyProtection="1">
      <alignment vertical="center"/>
    </xf>
    <xf numFmtId="1" fontId="3" fillId="0" borderId="19" xfId="0" applyNumberFormat="1" applyFont="1" applyBorder="1" applyAlignment="1" applyProtection="1">
      <alignment vertical="center"/>
    </xf>
    <xf numFmtId="2" fontId="3" fillId="0" borderId="19" xfId="0" applyNumberFormat="1" applyFont="1" applyBorder="1" applyAlignment="1" applyProtection="1">
      <alignment vertical="center"/>
    </xf>
    <xf numFmtId="2" fontId="3" fillId="4" borderId="14" xfId="0" applyNumberFormat="1" applyFont="1" applyFill="1" applyBorder="1" applyAlignment="1" applyProtection="1">
      <alignment vertical="center"/>
    </xf>
    <xf numFmtId="164" fontId="3" fillId="4" borderId="8" xfId="0" applyNumberFormat="1" applyFont="1" applyFill="1" applyBorder="1" applyAlignment="1" applyProtection="1">
      <alignment vertical="center"/>
    </xf>
    <xf numFmtId="2" fontId="3" fillId="4" borderId="8" xfId="0" applyNumberFormat="1" applyFont="1" applyFill="1" applyBorder="1" applyAlignment="1" applyProtection="1">
      <alignment vertical="center"/>
    </xf>
    <xf numFmtId="1" fontId="3" fillId="4" borderId="18" xfId="0" applyNumberFormat="1" applyFont="1" applyFill="1" applyBorder="1" applyAlignment="1" applyProtection="1">
      <alignment vertical="center"/>
    </xf>
    <xf numFmtId="2" fontId="3" fillId="0" borderId="20" xfId="0" applyNumberFormat="1" applyFont="1" applyBorder="1" applyAlignment="1" applyProtection="1">
      <alignment vertical="center"/>
    </xf>
    <xf numFmtId="164" fontId="3" fillId="0" borderId="0" xfId="0" applyNumberFormat="1" applyFont="1" applyAlignment="1" applyProtection="1">
      <alignment vertical="center"/>
    </xf>
    <xf numFmtId="2" fontId="3" fillId="0" borderId="0" xfId="0" applyNumberFormat="1" applyFont="1" applyAlignment="1" applyProtection="1">
      <alignment vertical="center"/>
    </xf>
    <xf numFmtId="1" fontId="3" fillId="0" borderId="0" xfId="0" applyNumberFormat="1" applyFont="1" applyAlignment="1" applyProtection="1">
      <alignment vertical="center"/>
    </xf>
    <xf numFmtId="0" fontId="2" fillId="9" borderId="15" xfId="0" applyFont="1" applyFill="1" applyBorder="1" applyAlignment="1" applyProtection="1">
      <alignment vertical="center"/>
    </xf>
    <xf numFmtId="1" fontId="2" fillId="9" borderId="16" xfId="0" applyNumberFormat="1" applyFont="1" applyFill="1" applyBorder="1" applyAlignment="1" applyProtection="1">
      <alignment vertical="center"/>
    </xf>
    <xf numFmtId="0" fontId="2" fillId="9" borderId="16" xfId="0" applyFont="1" applyFill="1" applyBorder="1" applyAlignment="1" applyProtection="1">
      <alignment vertical="center"/>
    </xf>
    <xf numFmtId="0" fontId="2" fillId="9" borderId="17" xfId="0" applyFont="1" applyFill="1" applyBorder="1" applyAlignment="1" applyProtection="1">
      <alignment vertical="center"/>
    </xf>
    <xf numFmtId="164" fontId="2" fillId="4" borderId="10" xfId="0" applyNumberFormat="1" applyFont="1" applyFill="1" applyBorder="1" applyAlignment="1" applyProtection="1">
      <alignment vertical="center"/>
    </xf>
    <xf numFmtId="0" fontId="3" fillId="0" borderId="0" xfId="0" applyFont="1" applyAlignment="1" applyProtection="1">
      <alignment vertical="center"/>
    </xf>
    <xf numFmtId="0" fontId="7" fillId="0" borderId="8" xfId="1" applyFont="1" applyBorder="1" applyProtection="1"/>
    <xf numFmtId="0" fontId="7" fillId="0" borderId="8" xfId="1" applyFont="1" applyBorder="1" applyAlignment="1" applyProtection="1">
      <alignment horizontal="right"/>
    </xf>
    <xf numFmtId="0" fontId="3" fillId="2" borderId="20" xfId="1" applyFont="1" applyFill="1" applyBorder="1" applyAlignment="1" applyProtection="1">
      <alignment vertical="center"/>
    </xf>
    <xf numFmtId="0" fontId="7" fillId="2" borderId="0" xfId="1" applyFont="1" applyFill="1" applyProtection="1"/>
    <xf numFmtId="0" fontId="7" fillId="2" borderId="1" xfId="1" applyFont="1" applyFill="1" applyBorder="1" applyAlignment="1" applyProtection="1">
      <alignment horizontal="right"/>
    </xf>
    <xf numFmtId="1" fontId="2" fillId="2" borderId="17" xfId="0" applyNumberFormat="1" applyFont="1" applyFill="1" applyBorder="1" applyAlignment="1" applyProtection="1">
      <alignment vertical="center"/>
    </xf>
    <xf numFmtId="0" fontId="2" fillId="4" borderId="12" xfId="0" applyFont="1" applyFill="1" applyBorder="1" applyAlignment="1" applyProtection="1">
      <alignment vertical="center" wrapText="1"/>
    </xf>
    <xf numFmtId="0" fontId="2" fillId="4" borderId="13" xfId="0" applyFont="1" applyFill="1" applyBorder="1" applyAlignment="1" applyProtection="1">
      <alignment vertical="center" wrapText="1"/>
    </xf>
    <xf numFmtId="164" fontId="2" fillId="4" borderId="10" xfId="0" applyNumberFormat="1" applyFont="1" applyFill="1" applyBorder="1" applyAlignment="1" applyProtection="1">
      <alignment vertical="center" wrapText="1"/>
    </xf>
    <xf numFmtId="1" fontId="2" fillId="0" borderId="0" xfId="0" applyNumberFormat="1" applyFont="1" applyAlignment="1" applyProtection="1">
      <alignment vertical="center"/>
    </xf>
    <xf numFmtId="0" fontId="2" fillId="9" borderId="12" xfId="0" applyFont="1" applyFill="1" applyBorder="1" applyAlignment="1" applyProtection="1">
      <alignment horizontal="left" vertical="center" wrapText="1"/>
    </xf>
    <xf numFmtId="0" fontId="2" fillId="9" borderId="26" xfId="0" applyFont="1" applyFill="1" applyBorder="1" applyAlignment="1" applyProtection="1">
      <alignment horizontal="left" vertical="center" wrapText="1"/>
    </xf>
    <xf numFmtId="0" fontId="2" fillId="9" borderId="13" xfId="0" applyFont="1" applyFill="1" applyBorder="1" applyAlignment="1" applyProtection="1">
      <alignment horizontal="left" vertical="center" wrapText="1"/>
    </xf>
    <xf numFmtId="1" fontId="2" fillId="4" borderId="10" xfId="0" applyNumberFormat="1" applyFont="1" applyFill="1" applyBorder="1" applyAlignment="1" applyProtection="1">
      <alignment vertical="center"/>
    </xf>
    <xf numFmtId="0" fontId="2" fillId="0" borderId="0" xfId="0" applyFont="1" applyAlignment="1" applyProtection="1">
      <alignment wrapText="1"/>
    </xf>
    <xf numFmtId="0" fontId="7" fillId="0" borderId="0" xfId="0" applyFont="1" applyAlignment="1" applyProtection="1">
      <alignment vertical="center" wrapText="1"/>
    </xf>
    <xf numFmtId="0" fontId="2" fillId="0" borderId="0" xfId="0" applyFont="1" applyProtection="1"/>
    <xf numFmtId="1" fontId="2" fillId="0" borderId="0" xfId="0" applyNumberFormat="1" applyFont="1" applyProtection="1"/>
    <xf numFmtId="0" fontId="3" fillId="0" borderId="0" xfId="0" applyFont="1" applyAlignment="1" applyProtection="1">
      <alignment vertical="center" wrapText="1"/>
    </xf>
    <xf numFmtId="0" fontId="11" fillId="0" borderId="27" xfId="2" applyFont="1" applyBorder="1" applyAlignment="1">
      <alignment wrapText="1"/>
    </xf>
    <xf numFmtId="0" fontId="4" fillId="0" borderId="0" xfId="2" applyFont="1"/>
    <xf numFmtId="0" fontId="4" fillId="0" borderId="28" xfId="2" applyFont="1" applyBorder="1" applyAlignment="1">
      <alignment wrapText="1"/>
    </xf>
    <xf numFmtId="0" fontId="4" fillId="0" borderId="29" xfId="2" applyFont="1" applyBorder="1" applyAlignment="1">
      <alignment wrapText="1"/>
    </xf>
  </cellXfs>
  <cellStyles count="3">
    <cellStyle name="Normal" xfId="0" builtinId="0"/>
    <cellStyle name="Normal 2" xfId="1" xr:uid="{1780680C-AF6C-4A8B-81A2-5139E013DFDA}"/>
    <cellStyle name="Normal 3" xfId="2" xr:uid="{AB311618-C3C1-4AB7-A426-C6EF5593B4B2}"/>
  </cellStyles>
  <dxfs count="0"/>
  <tableStyles count="0" defaultTableStyle="TableStyleMedium2" defaultPivotStyle="PivotStyleLight16"/>
  <colors>
    <mruColors>
      <color rgb="FFC5D9F1"/>
      <color rgb="FFFCD5B4"/>
      <color rgb="FFD8E4BC"/>
      <color rgb="FFDAECD8"/>
      <color rgb="FFB8ED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cotsconnect.sharepoint.com/sites/WoodlandCarbonCode-ORG-SG/Shared%20Documents/General/WCC%20Standard%20Review/Verification%20Docs/WCC_Year5_MonitoringReport_DRAFTV3.0_August2025_60lines_30plots.xlsx" TargetMode="External"/><Relationship Id="rId1" Type="http://schemas.openxmlformats.org/officeDocument/2006/relationships/externalLinkPath" Target="WCC_Year5_MonitoringReport_DRAFTV3.0_August2025_60lines_30plo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ot Survey Sheet_option 1"/>
      <sheetName val="Lookups"/>
      <sheetName val="Template plot sheet"/>
      <sheetName val="Stratum summary sheet V3.0"/>
      <sheetName val="Plot1"/>
      <sheetName val="Plot2"/>
      <sheetName val="Plot3"/>
      <sheetName val="Plot4"/>
      <sheetName val="Plot5"/>
      <sheetName val="Plot6"/>
      <sheetName val="Plot7"/>
      <sheetName val="Plot8"/>
      <sheetName val="Plot9"/>
      <sheetName val="Plot10"/>
      <sheetName val="Plot11"/>
      <sheetName val="Plot12"/>
      <sheetName val="Plot13"/>
      <sheetName val="Plot14"/>
      <sheetName val="Plot15"/>
      <sheetName val="Plot16"/>
      <sheetName val="Plot17"/>
      <sheetName val="Plot18"/>
      <sheetName val="Plot19"/>
      <sheetName val="Plot20"/>
      <sheetName val="Plot21"/>
      <sheetName val="Plot22"/>
      <sheetName val="Plot23"/>
      <sheetName val="Plot24"/>
      <sheetName val="Plot25"/>
      <sheetName val="Plot26"/>
      <sheetName val="Plot27"/>
      <sheetName val="Plot28"/>
      <sheetName val="Plot29"/>
      <sheetName val="Plot30"/>
      <sheetName val="Plot size and area "/>
      <sheetName val="Version control"/>
      <sheetName val="Disclaimer of warran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01C82-1CBD-45F1-8A6A-DA1F00DEE20C}">
  <sheetPr>
    <tabColor rgb="FFD8E4BC"/>
  </sheetPr>
  <dimension ref="A1:U40"/>
  <sheetViews>
    <sheetView tabSelected="1" zoomScale="85" zoomScaleNormal="85" workbookViewId="0">
      <selection activeCell="B5" sqref="B5:C5"/>
    </sheetView>
  </sheetViews>
  <sheetFormatPr defaultColWidth="9.140625" defaultRowHeight="15.75" x14ac:dyDescent="0.25"/>
  <cols>
    <col min="1" max="1" width="43.42578125" style="48" customWidth="1"/>
    <col min="2" max="2" width="18.85546875" style="48" customWidth="1"/>
    <col min="3" max="3" width="18.5703125" style="48" customWidth="1"/>
    <col min="4" max="4" width="18.28515625" style="48" customWidth="1"/>
    <col min="5" max="5" width="17.85546875" style="48" customWidth="1"/>
    <col min="6" max="6" width="18.140625" style="48" customWidth="1"/>
    <col min="7" max="7" width="18.140625" style="49" customWidth="1"/>
    <col min="8" max="8" width="7" style="48" customWidth="1"/>
    <col min="9" max="9" width="1.7109375" style="48" customWidth="1"/>
    <col min="10" max="10" width="34.140625" style="52" customWidth="1"/>
    <col min="11" max="12" width="20.85546875" style="52" customWidth="1"/>
    <col min="13" max="13" width="14.140625" style="52" customWidth="1"/>
    <col min="14" max="15" width="15.5703125" style="52" customWidth="1"/>
    <col min="16" max="16" width="3.28515625" style="52" customWidth="1"/>
    <col min="17" max="18" width="23.140625" style="52" customWidth="1"/>
    <col min="19" max="16384" width="9.140625" style="48"/>
  </cols>
  <sheetData>
    <row r="1" spans="1:18" ht="22.5" customHeight="1" x14ac:dyDescent="0.25">
      <c r="A1" s="44" t="s">
        <v>0</v>
      </c>
      <c r="B1" s="45"/>
      <c r="C1" s="46" t="s">
        <v>1</v>
      </c>
      <c r="D1" s="47"/>
      <c r="E1" s="45"/>
      <c r="H1" s="50"/>
      <c r="J1" s="51"/>
    </row>
    <row r="2" spans="1:18" x14ac:dyDescent="0.25">
      <c r="H2" s="50"/>
      <c r="J2" s="51"/>
    </row>
    <row r="3" spans="1:18" ht="20.25" x14ac:dyDescent="0.25">
      <c r="A3" s="53" t="s">
        <v>2</v>
      </c>
      <c r="B3" s="54"/>
      <c r="C3" s="55"/>
      <c r="H3" s="50"/>
      <c r="J3" s="53" t="s">
        <v>65</v>
      </c>
    </row>
    <row r="4" spans="1:18" ht="20.25" x14ac:dyDescent="0.25">
      <c r="A4" s="56"/>
      <c r="B4" s="54"/>
      <c r="C4" s="55"/>
      <c r="H4" s="50"/>
      <c r="J4" s="57"/>
    </row>
    <row r="5" spans="1:18" ht="27" customHeight="1" x14ac:dyDescent="0.25">
      <c r="A5" s="58" t="s">
        <v>3</v>
      </c>
      <c r="B5" s="42" t="s">
        <v>4</v>
      </c>
      <c r="C5" s="43"/>
      <c r="D5" s="59"/>
      <c r="E5" s="59"/>
      <c r="F5" s="60"/>
      <c r="G5" s="60"/>
      <c r="H5" s="50"/>
      <c r="J5" s="61" t="s">
        <v>5</v>
      </c>
      <c r="K5" s="62"/>
      <c r="L5" s="62"/>
      <c r="M5" s="62"/>
      <c r="N5" s="62"/>
      <c r="O5" s="62"/>
      <c r="P5" s="62"/>
      <c r="Q5" s="62"/>
      <c r="R5" s="63"/>
    </row>
    <row r="6" spans="1:18" ht="26.45" customHeight="1" x14ac:dyDescent="0.25">
      <c r="A6" s="58" t="s">
        <v>6</v>
      </c>
      <c r="B6" s="41" t="s">
        <v>7</v>
      </c>
      <c r="C6" s="41"/>
      <c r="D6" s="64"/>
      <c r="E6" s="64"/>
      <c r="F6" s="60"/>
      <c r="G6" s="60"/>
      <c r="H6" s="50"/>
      <c r="J6" s="65" t="s">
        <v>8</v>
      </c>
      <c r="K6" s="66"/>
      <c r="L6" s="66"/>
      <c r="M6" s="66"/>
      <c r="N6" s="66"/>
      <c r="O6" s="66"/>
      <c r="P6" s="66"/>
      <c r="Q6" s="66"/>
      <c r="R6" s="67"/>
    </row>
    <row r="7" spans="1:18" x14ac:dyDescent="0.25">
      <c r="A7" s="68"/>
      <c r="B7" s="60"/>
      <c r="C7" s="60"/>
      <c r="D7" s="64"/>
      <c r="E7" s="64"/>
      <c r="F7" s="60"/>
      <c r="G7" s="60"/>
      <c r="H7" s="50"/>
      <c r="J7" s="65"/>
      <c r="K7" s="66"/>
      <c r="L7" s="66"/>
      <c r="M7" s="66"/>
      <c r="N7" s="66"/>
      <c r="O7" s="66"/>
      <c r="P7" s="66"/>
      <c r="Q7" s="66"/>
      <c r="R7" s="67"/>
    </row>
    <row r="8" spans="1:18" ht="30.6" customHeight="1" x14ac:dyDescent="0.25">
      <c r="A8" s="69" t="s">
        <v>9</v>
      </c>
      <c r="B8" s="70"/>
      <c r="C8" s="70"/>
      <c r="D8" s="70"/>
      <c r="E8" s="70"/>
      <c r="F8" s="70"/>
      <c r="G8" s="71"/>
      <c r="H8" s="50"/>
      <c r="J8" s="72" t="s">
        <v>10</v>
      </c>
      <c r="K8" s="73"/>
      <c r="L8" s="73"/>
      <c r="M8" s="73"/>
      <c r="N8" s="73"/>
      <c r="O8" s="73"/>
      <c r="P8" s="73"/>
      <c r="Q8" s="73"/>
      <c r="R8" s="74"/>
    </row>
    <row r="9" spans="1:18" ht="20.100000000000001" customHeight="1" x14ac:dyDescent="0.25">
      <c r="A9" s="75" t="s">
        <v>11</v>
      </c>
      <c r="B9" s="76"/>
      <c r="C9" s="77"/>
      <c r="D9" s="78"/>
      <c r="E9" s="77"/>
      <c r="F9" s="79"/>
      <c r="G9" s="80"/>
      <c r="H9" s="50"/>
      <c r="J9" s="81"/>
      <c r="K9" s="55"/>
      <c r="L9" s="55"/>
      <c r="M9" s="55"/>
      <c r="N9" s="55"/>
      <c r="O9" s="55"/>
      <c r="P9" s="55"/>
      <c r="Q9" s="55"/>
      <c r="R9" s="55"/>
    </row>
    <row r="10" spans="1:18" ht="31.5" customHeight="1" thickBot="1" x14ac:dyDescent="0.3">
      <c r="H10" s="50"/>
      <c r="J10" s="82"/>
      <c r="K10" s="83"/>
      <c r="L10" s="83"/>
      <c r="M10" s="83"/>
      <c r="N10" s="83"/>
      <c r="O10" s="83"/>
      <c r="P10" s="83"/>
      <c r="Q10" s="83"/>
      <c r="R10" s="83"/>
    </row>
    <row r="11" spans="1:18" ht="32.25" customHeight="1" thickBot="1" x14ac:dyDescent="0.3">
      <c r="A11" s="84"/>
      <c r="B11" s="85" t="s">
        <v>12</v>
      </c>
      <c r="C11" s="86" t="s">
        <v>13</v>
      </c>
      <c r="D11" s="86" t="s">
        <v>14</v>
      </c>
      <c r="E11" s="86" t="s">
        <v>15</v>
      </c>
      <c r="F11" s="87" t="s">
        <v>16</v>
      </c>
      <c r="G11" s="88" t="s">
        <v>17</v>
      </c>
      <c r="H11" s="50"/>
      <c r="J11" s="89" t="s">
        <v>18</v>
      </c>
      <c r="K11" s="90"/>
      <c r="L11" s="91"/>
      <c r="M11" s="90"/>
      <c r="N11" s="92"/>
      <c r="O11" s="93"/>
      <c r="P11" s="93"/>
      <c r="Q11" s="94" t="s">
        <v>19</v>
      </c>
      <c r="R11" s="95"/>
    </row>
    <row r="12" spans="1:18" ht="30" customHeight="1" thickBot="1" x14ac:dyDescent="0.3">
      <c r="A12" s="96" t="s">
        <v>20</v>
      </c>
      <c r="B12" s="27"/>
      <c r="C12" s="27"/>
      <c r="D12" s="27"/>
      <c r="E12" s="27"/>
      <c r="F12" s="27"/>
      <c r="G12" s="97">
        <f>SUM(B12:F12)</f>
        <v>0</v>
      </c>
      <c r="H12" s="50"/>
      <c r="J12" s="98" t="s">
        <v>21</v>
      </c>
      <c r="K12" s="99"/>
      <c r="L12" s="98"/>
      <c r="M12" s="99"/>
      <c r="N12" s="98"/>
      <c r="O12" s="93"/>
      <c r="P12" s="93"/>
      <c r="Q12" s="100" t="s">
        <v>22</v>
      </c>
      <c r="R12" s="101" t="s">
        <v>69</v>
      </c>
    </row>
    <row r="13" spans="1:18" ht="30.75" thickBot="1" x14ac:dyDescent="0.3">
      <c r="A13" s="96" t="s">
        <v>67</v>
      </c>
      <c r="B13" s="33"/>
      <c r="C13" s="33"/>
      <c r="D13" s="33"/>
      <c r="E13" s="33"/>
      <c r="F13" s="33"/>
      <c r="G13" s="102">
        <f>SUM(B13:F13)</f>
        <v>0</v>
      </c>
      <c r="H13" s="50"/>
      <c r="J13" s="103"/>
      <c r="K13" s="104" t="s">
        <v>23</v>
      </c>
      <c r="L13" s="105" t="s">
        <v>24</v>
      </c>
      <c r="M13" s="104" t="s">
        <v>25</v>
      </c>
      <c r="N13" s="105" t="s">
        <v>26</v>
      </c>
      <c r="O13" s="93"/>
      <c r="P13" s="93"/>
      <c r="Q13" s="106">
        <v>1.2</v>
      </c>
      <c r="R13" s="107">
        <f>(100/Q13)^2</f>
        <v>6944.4444444444462</v>
      </c>
    </row>
    <row r="14" spans="1:18" ht="20.45" customHeight="1" thickBot="1" x14ac:dyDescent="0.3">
      <c r="A14" s="96" t="s">
        <v>27</v>
      </c>
      <c r="B14" s="108">
        <f>SUM(B12:B13)</f>
        <v>0</v>
      </c>
      <c r="C14" s="108">
        <f t="shared" ref="C14:F14" si="0">SUM(C12:C13)</f>
        <v>0</v>
      </c>
      <c r="D14" s="108">
        <f t="shared" si="0"/>
        <v>0</v>
      </c>
      <c r="E14" s="108">
        <f t="shared" si="0"/>
        <v>0</v>
      </c>
      <c r="F14" s="108">
        <f t="shared" si="0"/>
        <v>0</v>
      </c>
      <c r="G14" s="109">
        <f>SUM(B14:F14)</f>
        <v>0</v>
      </c>
      <c r="H14" s="50"/>
      <c r="J14" s="103" t="s">
        <v>28</v>
      </c>
      <c r="K14" s="6">
        <v>0</v>
      </c>
      <c r="L14" s="7">
        <v>0</v>
      </c>
      <c r="M14" s="107">
        <f t="shared" ref="M14:M16" si="1">IF(AND(L14&gt;0,K14&gt;0),(100/K14)^2,0)</f>
        <v>0</v>
      </c>
      <c r="N14" s="107">
        <f>L14*M14</f>
        <v>0</v>
      </c>
      <c r="O14" s="93"/>
      <c r="P14" s="93"/>
      <c r="Q14" s="106">
        <v>1.4</v>
      </c>
      <c r="R14" s="107">
        <f t="shared" ref="R14:R23" si="2">(100/Q14)^2</f>
        <v>5102.0408163265311</v>
      </c>
    </row>
    <row r="15" spans="1:18" ht="35.450000000000003" customHeight="1" thickBot="1" x14ac:dyDescent="0.3">
      <c r="A15" s="96" t="s">
        <v>68</v>
      </c>
      <c r="B15" s="110" t="e">
        <f>(B13/B14)*100</f>
        <v>#DIV/0!</v>
      </c>
      <c r="C15" s="110" t="e">
        <f t="shared" ref="C15:F15" si="3">(C13/C14)*100</f>
        <v>#DIV/0!</v>
      </c>
      <c r="D15" s="110" t="e">
        <f t="shared" si="3"/>
        <v>#DIV/0!</v>
      </c>
      <c r="E15" s="110" t="e">
        <f t="shared" si="3"/>
        <v>#DIV/0!</v>
      </c>
      <c r="F15" s="110" t="e">
        <f t="shared" si="3"/>
        <v>#DIV/0!</v>
      </c>
      <c r="G15" s="111"/>
      <c r="H15" s="50"/>
      <c r="J15" s="103" t="s">
        <v>29</v>
      </c>
      <c r="K15" s="6">
        <v>0</v>
      </c>
      <c r="L15" s="7">
        <v>0</v>
      </c>
      <c r="M15" s="107">
        <f t="shared" si="1"/>
        <v>0</v>
      </c>
      <c r="N15" s="107">
        <f t="shared" ref="N15:N16" si="4">L15*M15</f>
        <v>0</v>
      </c>
      <c r="O15" s="93"/>
      <c r="P15" s="93"/>
      <c r="Q15" s="106">
        <v>1.5</v>
      </c>
      <c r="R15" s="107">
        <f t="shared" si="2"/>
        <v>4444.4444444444453</v>
      </c>
    </row>
    <row r="16" spans="1:18" ht="21.75" customHeight="1" thickBot="1" x14ac:dyDescent="0.3">
      <c r="A16" s="96" t="s">
        <v>30</v>
      </c>
      <c r="B16" s="34" t="s">
        <v>31</v>
      </c>
      <c r="C16" s="34" t="s">
        <v>31</v>
      </c>
      <c r="D16" s="34" t="s">
        <v>31</v>
      </c>
      <c r="E16" s="34" t="s">
        <v>31</v>
      </c>
      <c r="F16" s="34" t="s">
        <v>31</v>
      </c>
      <c r="G16" s="112"/>
      <c r="H16" s="50"/>
      <c r="J16" s="103" t="s">
        <v>32</v>
      </c>
      <c r="K16" s="6">
        <v>0</v>
      </c>
      <c r="L16" s="7">
        <v>0</v>
      </c>
      <c r="M16" s="107">
        <f t="shared" si="1"/>
        <v>0</v>
      </c>
      <c r="N16" s="107">
        <f t="shared" si="4"/>
        <v>0</v>
      </c>
      <c r="O16" s="93"/>
      <c r="P16" s="93"/>
      <c r="Q16" s="106">
        <v>1.7</v>
      </c>
      <c r="R16" s="107">
        <f t="shared" si="2"/>
        <v>3460.2076124567479</v>
      </c>
    </row>
    <row r="17" spans="1:21" ht="45.75" customHeight="1" thickBot="1" x14ac:dyDescent="0.3">
      <c r="A17" s="96" t="s">
        <v>33</v>
      </c>
      <c r="B17" s="29"/>
      <c r="C17" s="29"/>
      <c r="D17" s="29"/>
      <c r="E17" s="29"/>
      <c r="F17" s="29"/>
      <c r="G17" s="113"/>
      <c r="H17" s="50"/>
      <c r="J17" s="114" t="s">
        <v>17</v>
      </c>
      <c r="K17" s="115"/>
      <c r="L17" s="116">
        <f>SUM(L14:L16)</f>
        <v>0</v>
      </c>
      <c r="M17" s="115"/>
      <c r="N17" s="115">
        <f>SUM(N14:N16)</f>
        <v>0</v>
      </c>
      <c r="O17" s="93"/>
      <c r="P17" s="93"/>
      <c r="Q17" s="106">
        <v>1.8</v>
      </c>
      <c r="R17" s="107">
        <f t="shared" si="2"/>
        <v>3086.4197530864199</v>
      </c>
    </row>
    <row r="18" spans="1:21" ht="16.5" thickBot="1" x14ac:dyDescent="0.3">
      <c r="A18" s="96" t="s">
        <v>23</v>
      </c>
      <c r="B18" s="28"/>
      <c r="C18" s="28"/>
      <c r="D18" s="28"/>
      <c r="E18" s="28"/>
      <c r="F18" s="28"/>
      <c r="G18" s="112"/>
      <c r="H18" s="50"/>
      <c r="J18" s="117" t="s">
        <v>34</v>
      </c>
      <c r="K18" s="118">
        <f>IF(N18&gt;0,100/(N18^0.5),0)</f>
        <v>0</v>
      </c>
      <c r="L18" s="119"/>
      <c r="M18" s="119"/>
      <c r="N18" s="120">
        <f>IF(L17&gt;0,ROUND(N17/L17,0),0)</f>
        <v>0</v>
      </c>
      <c r="O18" s="93"/>
      <c r="P18" s="93"/>
      <c r="Q18" s="106">
        <v>2</v>
      </c>
      <c r="R18" s="107">
        <f t="shared" si="2"/>
        <v>2500</v>
      </c>
    </row>
    <row r="19" spans="1:21" ht="16.5" thickBot="1" x14ac:dyDescent="0.3">
      <c r="A19" s="96" t="s">
        <v>35</v>
      </c>
      <c r="B19" s="29"/>
      <c r="C19" s="29"/>
      <c r="D19" s="29"/>
      <c r="E19" s="29"/>
      <c r="F19" s="29"/>
      <c r="G19" s="113"/>
      <c r="H19" s="50"/>
      <c r="J19" s="121"/>
      <c r="K19" s="122"/>
      <c r="L19" s="123"/>
      <c r="M19" s="123"/>
      <c r="N19" s="124"/>
      <c r="O19" s="93"/>
      <c r="P19" s="93"/>
      <c r="Q19" s="106"/>
      <c r="R19" s="107"/>
    </row>
    <row r="20" spans="1:21" ht="30.75" thickBot="1" x14ac:dyDescent="0.3">
      <c r="A20" s="96" t="s">
        <v>36</v>
      </c>
      <c r="B20" s="28"/>
      <c r="C20" s="28"/>
      <c r="D20" s="28"/>
      <c r="E20" s="28"/>
      <c r="F20" s="28"/>
      <c r="G20" s="112"/>
      <c r="H20" s="50"/>
      <c r="J20" s="125" t="s">
        <v>37</v>
      </c>
      <c r="K20" s="126"/>
      <c r="L20" s="127"/>
      <c r="M20" s="126"/>
      <c r="N20" s="128"/>
      <c r="O20" s="93"/>
      <c r="P20" s="93"/>
      <c r="Q20" s="106">
        <v>2.5</v>
      </c>
      <c r="R20" s="107">
        <f t="shared" si="2"/>
        <v>1600</v>
      </c>
    </row>
    <row r="21" spans="1:21" ht="30.75" thickBot="1" x14ac:dyDescent="0.3">
      <c r="A21" s="96" t="s">
        <v>38</v>
      </c>
      <c r="B21" s="30" t="s">
        <v>39</v>
      </c>
      <c r="C21" s="30" t="s">
        <v>39</v>
      </c>
      <c r="D21" s="30" t="s">
        <v>39</v>
      </c>
      <c r="E21" s="30" t="s">
        <v>39</v>
      </c>
      <c r="F21" s="30" t="s">
        <v>39</v>
      </c>
      <c r="G21" s="112"/>
      <c r="H21" s="50"/>
      <c r="J21" s="103"/>
      <c r="K21" s="104" t="s">
        <v>23</v>
      </c>
      <c r="L21" s="105" t="s">
        <v>24</v>
      </c>
      <c r="M21" s="104" t="s">
        <v>25</v>
      </c>
      <c r="N21" s="105" t="s">
        <v>26</v>
      </c>
      <c r="O21" s="93"/>
      <c r="P21" s="93"/>
      <c r="Q21" s="106">
        <v>3</v>
      </c>
      <c r="R21" s="107">
        <f t="shared" si="2"/>
        <v>1111.1111111111113</v>
      </c>
    </row>
    <row r="22" spans="1:21" ht="16.5" thickBot="1" x14ac:dyDescent="0.3">
      <c r="A22" s="96" t="s">
        <v>40</v>
      </c>
      <c r="B22" s="31"/>
      <c r="C22" s="31"/>
      <c r="D22" s="31"/>
      <c r="E22" s="31"/>
      <c r="F22" s="32"/>
      <c r="G22" s="112"/>
      <c r="H22" s="50"/>
      <c r="J22" s="103" t="s">
        <v>28</v>
      </c>
      <c r="K22" s="129"/>
      <c r="L22" s="7">
        <v>0</v>
      </c>
      <c r="M22" s="8">
        <v>0</v>
      </c>
      <c r="N22" s="107">
        <f>L22*M22</f>
        <v>0</v>
      </c>
      <c r="O22" s="93"/>
      <c r="P22" s="93"/>
      <c r="Q22" s="106">
        <v>4</v>
      </c>
      <c r="R22" s="107">
        <f t="shared" si="2"/>
        <v>625</v>
      </c>
    </row>
    <row r="23" spans="1:21" x14ac:dyDescent="0.25">
      <c r="H23" s="50"/>
      <c r="J23" s="103" t="s">
        <v>29</v>
      </c>
      <c r="K23" s="129"/>
      <c r="L23" s="7">
        <v>0</v>
      </c>
      <c r="M23" s="8">
        <v>0</v>
      </c>
      <c r="N23" s="107">
        <f t="shared" ref="N23:N24" si="5">L23*M23</f>
        <v>0</v>
      </c>
      <c r="O23" s="130"/>
      <c r="P23" s="130"/>
      <c r="Q23" s="106">
        <v>5</v>
      </c>
      <c r="R23" s="107">
        <f t="shared" si="2"/>
        <v>400</v>
      </c>
    </row>
    <row r="24" spans="1:21" x14ac:dyDescent="0.25">
      <c r="A24" s="131"/>
      <c r="B24" s="131"/>
      <c r="C24" s="131"/>
      <c r="D24" s="131"/>
      <c r="E24" s="131"/>
      <c r="F24" s="131"/>
      <c r="G24" s="132"/>
      <c r="H24" s="50"/>
      <c r="J24" s="103" t="s">
        <v>32</v>
      </c>
      <c r="K24" s="129"/>
      <c r="L24" s="7">
        <v>0</v>
      </c>
      <c r="M24" s="8">
        <v>0</v>
      </c>
      <c r="N24" s="107">
        <f t="shared" si="5"/>
        <v>0</v>
      </c>
      <c r="O24" s="93"/>
      <c r="P24" s="93"/>
      <c r="Q24" s="93"/>
      <c r="R24" s="93"/>
    </row>
    <row r="25" spans="1:21" ht="24.75" customHeight="1" thickBot="1" x14ac:dyDescent="0.3">
      <c r="A25" s="133" t="s">
        <v>41</v>
      </c>
      <c r="B25" s="134"/>
      <c r="C25" s="134"/>
      <c r="D25" s="134"/>
      <c r="E25" s="134"/>
      <c r="F25" s="134"/>
      <c r="G25" s="135"/>
      <c r="H25" s="50"/>
      <c r="J25" s="114" t="s">
        <v>17</v>
      </c>
      <c r="K25" s="115"/>
      <c r="L25" s="116">
        <f>SUM(L22:L24)</f>
        <v>0</v>
      </c>
      <c r="M25" s="115"/>
      <c r="N25" s="115">
        <f>SUM(N22:N24)</f>
        <v>0</v>
      </c>
      <c r="O25" s="93"/>
      <c r="P25" s="93"/>
      <c r="Q25" s="89" t="s">
        <v>42</v>
      </c>
      <c r="R25" s="136"/>
    </row>
    <row r="26" spans="1:21" ht="16.5" thickTop="1" x14ac:dyDescent="0.25">
      <c r="A26" s="35"/>
      <c r="B26" s="36"/>
      <c r="C26" s="36"/>
      <c r="D26" s="36"/>
      <c r="E26" s="36"/>
      <c r="F26" s="36"/>
      <c r="G26" s="37"/>
      <c r="H26" s="50"/>
      <c r="J26" s="117" t="s">
        <v>34</v>
      </c>
      <c r="K26" s="118">
        <f>IF(N26&gt;0,100/(N26^0.5),0)</f>
        <v>0</v>
      </c>
      <c r="L26" s="119"/>
      <c r="M26" s="119"/>
      <c r="N26" s="120">
        <f>IF(L25&gt;0,ROUND(N25/L25,0),0)</f>
        <v>0</v>
      </c>
      <c r="O26" s="93"/>
      <c r="P26" s="93"/>
      <c r="Q26" s="137" t="s">
        <v>43</v>
      </c>
      <c r="R26" s="138"/>
    </row>
    <row r="27" spans="1:21" x14ac:dyDescent="0.25">
      <c r="A27" s="35"/>
      <c r="B27" s="36"/>
      <c r="C27" s="36"/>
      <c r="D27" s="36"/>
      <c r="E27" s="36"/>
      <c r="F27" s="36"/>
      <c r="G27" s="37"/>
      <c r="H27" s="50"/>
      <c r="J27" s="51"/>
      <c r="O27" s="130"/>
      <c r="P27" s="130"/>
      <c r="Q27" s="139" t="s">
        <v>23</v>
      </c>
      <c r="R27" s="6">
        <v>2</v>
      </c>
      <c r="S27" s="93"/>
      <c r="T27" s="140"/>
      <c r="U27" s="93"/>
    </row>
    <row r="28" spans="1:21" ht="30" x14ac:dyDescent="0.25">
      <c r="A28" s="35"/>
      <c r="B28" s="36"/>
      <c r="C28" s="36"/>
      <c r="D28" s="36"/>
      <c r="E28" s="36"/>
      <c r="F28" s="36"/>
      <c r="G28" s="37"/>
      <c r="H28" s="50"/>
      <c r="J28" s="141" t="s">
        <v>44</v>
      </c>
      <c r="K28" s="142"/>
      <c r="L28" s="142"/>
      <c r="M28" s="142"/>
      <c r="N28" s="142"/>
      <c r="O28" s="143"/>
      <c r="P28" s="93"/>
      <c r="Q28" s="139" t="s">
        <v>66</v>
      </c>
      <c r="R28" s="144">
        <f>ROUND((100/R27)^2,0)</f>
        <v>2500</v>
      </c>
      <c r="S28" s="145"/>
      <c r="T28" s="145"/>
      <c r="U28" s="145"/>
    </row>
    <row r="29" spans="1:21" ht="30" x14ac:dyDescent="0.25">
      <c r="A29" s="35"/>
      <c r="B29" s="36"/>
      <c r="C29" s="36"/>
      <c r="D29" s="36"/>
      <c r="E29" s="36"/>
      <c r="F29" s="36"/>
      <c r="G29" s="37"/>
      <c r="H29" s="50"/>
      <c r="J29" s="103"/>
      <c r="K29" s="104" t="s">
        <v>45</v>
      </c>
      <c r="L29" s="104" t="s">
        <v>46</v>
      </c>
      <c r="M29" s="105" t="s">
        <v>24</v>
      </c>
      <c r="N29" s="104" t="s">
        <v>25</v>
      </c>
      <c r="O29" s="105" t="s">
        <v>26</v>
      </c>
      <c r="P29" s="146"/>
      <c r="Q29" s="93"/>
      <c r="R29" s="93"/>
      <c r="S29" s="147"/>
      <c r="T29" s="148"/>
      <c r="U29" s="147"/>
    </row>
    <row r="30" spans="1:21" ht="33" customHeight="1" x14ac:dyDescent="0.25">
      <c r="A30" s="35"/>
      <c r="B30" s="36"/>
      <c r="C30" s="36"/>
      <c r="D30" s="36"/>
      <c r="E30" s="36"/>
      <c r="F30" s="36"/>
      <c r="G30" s="37"/>
      <c r="H30" s="50"/>
      <c r="J30" s="103" t="s">
        <v>28</v>
      </c>
      <c r="K30" s="6">
        <v>0</v>
      </c>
      <c r="L30" s="6">
        <v>0</v>
      </c>
      <c r="M30" s="7">
        <v>0</v>
      </c>
      <c r="N30" s="107">
        <f>IF(AND(K30&gt;0,L30&gt;0,M30&gt;0),(100/K30)*(100/L30),0)</f>
        <v>0</v>
      </c>
      <c r="O30" s="107">
        <f>M30*N30</f>
        <v>0</v>
      </c>
      <c r="P30" s="149"/>
      <c r="Q30" s="130"/>
      <c r="R30" s="130"/>
      <c r="S30" s="147"/>
      <c r="T30" s="148"/>
      <c r="U30" s="147"/>
    </row>
    <row r="31" spans="1:21" ht="45" customHeight="1" x14ac:dyDescent="0.25">
      <c r="A31" s="35"/>
      <c r="B31" s="36"/>
      <c r="C31" s="36"/>
      <c r="D31" s="36"/>
      <c r="E31" s="36"/>
      <c r="F31" s="36"/>
      <c r="G31" s="37"/>
      <c r="H31" s="50"/>
      <c r="J31" s="103" t="s">
        <v>29</v>
      </c>
      <c r="K31" s="6">
        <v>0</v>
      </c>
      <c r="L31" s="6">
        <v>0</v>
      </c>
      <c r="M31" s="7">
        <v>0</v>
      </c>
      <c r="N31" s="107">
        <f t="shared" ref="N31:N32" si="6">IF(AND(K31&gt;0,L31&gt;0,M31&gt;0),(100/K31)*(100/L31),0)</f>
        <v>0</v>
      </c>
      <c r="O31" s="107">
        <f t="shared" ref="O31:O32" si="7">M31*N31</f>
        <v>0</v>
      </c>
      <c r="P31" s="140"/>
      <c r="Q31" s="93"/>
      <c r="R31" s="93"/>
    </row>
    <row r="32" spans="1:21" x14ac:dyDescent="0.25">
      <c r="A32" s="35"/>
      <c r="B32" s="36"/>
      <c r="C32" s="36"/>
      <c r="D32" s="36"/>
      <c r="E32" s="36"/>
      <c r="F32" s="36"/>
      <c r="G32" s="37"/>
      <c r="H32" s="50"/>
      <c r="J32" s="103" t="s">
        <v>32</v>
      </c>
      <c r="K32" s="6">
        <v>0</v>
      </c>
      <c r="L32" s="6">
        <v>0</v>
      </c>
      <c r="M32" s="7">
        <v>0</v>
      </c>
      <c r="N32" s="107">
        <f t="shared" si="6"/>
        <v>0</v>
      </c>
      <c r="O32" s="107">
        <f t="shared" si="7"/>
        <v>0</v>
      </c>
      <c r="P32" s="140"/>
      <c r="Q32" s="93"/>
      <c r="R32" s="93"/>
    </row>
    <row r="33" spans="1:18" ht="16.5" thickBot="1" x14ac:dyDescent="0.3">
      <c r="A33" s="35"/>
      <c r="B33" s="36"/>
      <c r="C33" s="36"/>
      <c r="D33" s="36"/>
      <c r="E33" s="36"/>
      <c r="F33" s="36"/>
      <c r="G33" s="37"/>
      <c r="H33" s="50"/>
      <c r="J33" s="114" t="s">
        <v>17</v>
      </c>
      <c r="K33" s="115"/>
      <c r="L33" s="115"/>
      <c r="M33" s="116">
        <f>SUM(M30:M32)</f>
        <v>0</v>
      </c>
      <c r="N33" s="115"/>
      <c r="O33" s="115">
        <f>SUM(O30:O32)</f>
        <v>0</v>
      </c>
      <c r="P33" s="140"/>
      <c r="Q33" s="93"/>
      <c r="R33" s="93"/>
    </row>
    <row r="34" spans="1:18" ht="16.5" thickTop="1" x14ac:dyDescent="0.25">
      <c r="A34" s="35"/>
      <c r="B34" s="36"/>
      <c r="C34" s="36"/>
      <c r="D34" s="36"/>
      <c r="E34" s="36"/>
      <c r="F34" s="36"/>
      <c r="G34" s="37"/>
      <c r="H34" s="50"/>
      <c r="J34" s="117" t="s">
        <v>34</v>
      </c>
      <c r="K34" s="118">
        <f>IF(O34&gt;0,100/(O34^0.5),0)</f>
        <v>0</v>
      </c>
      <c r="L34" s="118"/>
      <c r="M34" s="119"/>
      <c r="N34" s="119"/>
      <c r="O34" s="120">
        <f>IF(M33&gt;0,ROUND(O33/M33,0),0)</f>
        <v>0</v>
      </c>
      <c r="P34" s="124"/>
      <c r="Q34" s="93"/>
      <c r="R34" s="93"/>
    </row>
    <row r="35" spans="1:18" x14ac:dyDescent="0.25">
      <c r="A35" s="35"/>
      <c r="B35" s="36"/>
      <c r="C35" s="36"/>
      <c r="D35" s="36"/>
      <c r="E35" s="36"/>
      <c r="F35" s="36"/>
      <c r="G35" s="37"/>
      <c r="H35" s="50"/>
      <c r="J35" s="51"/>
      <c r="P35" s="124"/>
      <c r="Q35" s="93"/>
      <c r="R35" s="93"/>
    </row>
    <row r="36" spans="1:18" x14ac:dyDescent="0.25">
      <c r="A36" s="38"/>
      <c r="B36" s="39"/>
      <c r="C36" s="39"/>
      <c r="D36" s="39"/>
      <c r="E36" s="39"/>
      <c r="F36" s="39"/>
      <c r="G36" s="40"/>
      <c r="H36" s="50"/>
      <c r="J36" s="51"/>
      <c r="Q36" s="147"/>
      <c r="R36" s="147"/>
    </row>
    <row r="37" spans="1:18" x14ac:dyDescent="0.25">
      <c r="H37" s="50"/>
      <c r="J37" s="51"/>
      <c r="Q37" s="147"/>
      <c r="R37" s="147"/>
    </row>
    <row r="38" spans="1:18" x14ac:dyDescent="0.25">
      <c r="H38" s="50"/>
      <c r="J38" s="51"/>
      <c r="Q38" s="147"/>
      <c r="R38" s="147"/>
    </row>
    <row r="39" spans="1:18" x14ac:dyDescent="0.25">
      <c r="Q39" s="147"/>
      <c r="R39" s="147"/>
    </row>
    <row r="40" spans="1:18" x14ac:dyDescent="0.25">
      <c r="Q40" s="147"/>
      <c r="R40" s="147"/>
    </row>
  </sheetData>
  <sheetProtection algorithmName="SHA-512" hashValue="gPzBBGuamPXo1JA6w0RjS/I1tJk7PXh2f00enJGT/MaFQR1z9mBHYtUppotrtZuupGN9Ro6Jvg3VwsA2Vxufmg==" saltValue="lbgrFId5aAEUlCt72EDXCQ==" spinCount="100000" sheet="1" objects="1" scenarios="1"/>
  <mergeCells count="10">
    <mergeCell ref="C1:E1"/>
    <mergeCell ref="A1:B1"/>
    <mergeCell ref="Q11:R11"/>
    <mergeCell ref="Q26:R26"/>
    <mergeCell ref="J28:O28"/>
    <mergeCell ref="A26:G36"/>
    <mergeCell ref="B6:C6"/>
    <mergeCell ref="J6:R7"/>
    <mergeCell ref="B5:C5"/>
    <mergeCell ref="A8:G8"/>
  </mergeCells>
  <dataValidations count="2">
    <dataValidation type="list" allowBlank="1" showInputMessage="1" showErrorMessage="1" sqref="B16:F16" xr:uid="{E4881F44-7BEE-46B4-99DA-46D8B4E34023}">
      <formula1>"Select one, Uniform, Variable"</formula1>
    </dataValidation>
    <dataValidation type="list" allowBlank="1" showInputMessage="1" showErrorMessage="1" sqref="G20:G21 B21:F21" xr:uid="{29412977-46F5-4A2B-8DD4-53C7AD4EAA40}">
      <formula1>"Select One, Circular, Square"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AEEF6-4B0B-426F-8223-F590BD4F3CAF}">
  <sheetPr>
    <tabColor rgb="FFC5D9F1"/>
  </sheetPr>
  <dimension ref="A2:G14"/>
  <sheetViews>
    <sheetView workbookViewId="0">
      <selection activeCell="A2" sqref="A2"/>
    </sheetView>
  </sheetViews>
  <sheetFormatPr defaultRowHeight="15.75" x14ac:dyDescent="0.25"/>
  <cols>
    <col min="1" max="1" width="32.85546875" style="5" customWidth="1"/>
    <col min="2" max="2" width="10.42578125" style="5" customWidth="1"/>
    <col min="3" max="3" width="10.28515625" style="5" customWidth="1"/>
    <col min="4" max="4" width="10" style="5" customWidth="1"/>
    <col min="5" max="5" width="10.28515625" style="5" customWidth="1"/>
    <col min="6" max="6" width="9.85546875" style="5" customWidth="1"/>
    <col min="7" max="7" width="10" style="5" customWidth="1"/>
  </cols>
  <sheetData>
    <row r="2" spans="1:7" s="1" customFormat="1" x14ac:dyDescent="0.25">
      <c r="A2" s="9" t="s">
        <v>47</v>
      </c>
      <c r="B2" s="9">
        <v>5.0000000000000001E-3</v>
      </c>
      <c r="C2" s="9">
        <v>0.01</v>
      </c>
      <c r="D2" s="9">
        <v>0.02</v>
      </c>
      <c r="E2" s="9">
        <v>0.05</v>
      </c>
      <c r="F2" s="9">
        <v>0.1</v>
      </c>
      <c r="G2" s="9">
        <v>0.2</v>
      </c>
    </row>
    <row r="3" spans="1:7" x14ac:dyDescent="0.25">
      <c r="A3" s="9" t="s">
        <v>48</v>
      </c>
      <c r="B3" s="10">
        <v>4</v>
      </c>
      <c r="C3" s="10">
        <v>5.6</v>
      </c>
      <c r="D3" s="10">
        <v>8</v>
      </c>
      <c r="E3" s="10">
        <v>12.6</v>
      </c>
      <c r="F3" s="10">
        <v>17.8</v>
      </c>
      <c r="G3" s="10">
        <v>25.2</v>
      </c>
    </row>
    <row r="4" spans="1:7" x14ac:dyDescent="0.25">
      <c r="A4" s="9" t="s">
        <v>49</v>
      </c>
      <c r="B4" s="10">
        <v>7.1</v>
      </c>
      <c r="C4" s="10">
        <v>10</v>
      </c>
      <c r="D4" s="11">
        <v>14.1</v>
      </c>
      <c r="E4" s="10">
        <v>22.4</v>
      </c>
      <c r="F4" s="10">
        <v>31.6</v>
      </c>
      <c r="G4" s="10">
        <v>44.7</v>
      </c>
    </row>
    <row r="5" spans="1:7" x14ac:dyDescent="0.25">
      <c r="A5" s="9" t="s">
        <v>50</v>
      </c>
      <c r="B5" s="12">
        <f t="shared" ref="B5:G5" si="0">B4/SQRT(20)</f>
        <v>1.5876082640248506</v>
      </c>
      <c r="C5" s="12">
        <f t="shared" si="0"/>
        <v>2.2360679774997898</v>
      </c>
      <c r="D5" s="12">
        <f t="shared" si="0"/>
        <v>3.1528558482747031</v>
      </c>
      <c r="E5" s="12">
        <f t="shared" si="0"/>
        <v>5.0087922695995282</v>
      </c>
      <c r="F5" s="12">
        <f t="shared" si="0"/>
        <v>7.0659748088993357</v>
      </c>
      <c r="G5" s="12">
        <f t="shared" si="0"/>
        <v>9.9952238594240601</v>
      </c>
    </row>
    <row r="6" spans="1:7" x14ac:dyDescent="0.25">
      <c r="A6" s="9" t="s">
        <v>51</v>
      </c>
      <c r="B6" s="13">
        <f t="shared" ref="B6:G6" si="1">(100/B5)^2</f>
        <v>3967.4667724657811</v>
      </c>
      <c r="C6" s="13">
        <f t="shared" si="1"/>
        <v>1999.9999999999995</v>
      </c>
      <c r="D6" s="13">
        <f t="shared" si="1"/>
        <v>1005.9856144057143</v>
      </c>
      <c r="E6" s="13">
        <f t="shared" si="1"/>
        <v>398.5969387755103</v>
      </c>
      <c r="F6" s="13">
        <f t="shared" si="1"/>
        <v>200.28841531805801</v>
      </c>
      <c r="G6" s="13">
        <f t="shared" si="1"/>
        <v>100.09559128968162</v>
      </c>
    </row>
    <row r="7" spans="1:7" x14ac:dyDescent="0.25">
      <c r="A7" s="9"/>
      <c r="B7" s="14">
        <f t="shared" ref="B7:G7" si="2">B6*B2</f>
        <v>19.837333862328904</v>
      </c>
      <c r="C7" s="14">
        <f t="shared" si="2"/>
        <v>19.999999999999996</v>
      </c>
      <c r="D7" s="14">
        <f t="shared" si="2"/>
        <v>20.119712288114286</v>
      </c>
      <c r="E7" s="14">
        <f t="shared" si="2"/>
        <v>19.929846938775515</v>
      </c>
      <c r="F7" s="14">
        <f t="shared" si="2"/>
        <v>20.028841531805803</v>
      </c>
      <c r="G7" s="14">
        <f t="shared" si="2"/>
        <v>20.019118257936327</v>
      </c>
    </row>
    <row r="9" spans="1:7" x14ac:dyDescent="0.25">
      <c r="A9" s="15" t="s">
        <v>52</v>
      </c>
    </row>
    <row r="10" spans="1:7" x14ac:dyDescent="0.25">
      <c r="A10" s="9" t="s">
        <v>53</v>
      </c>
      <c r="B10" s="9">
        <v>1.5</v>
      </c>
      <c r="C10" s="9">
        <v>2</v>
      </c>
      <c r="D10" s="9">
        <v>2.5</v>
      </c>
      <c r="E10" s="9">
        <v>3</v>
      </c>
      <c r="F10" s="9">
        <v>3.5</v>
      </c>
    </row>
    <row r="11" spans="1:7" x14ac:dyDescent="0.25">
      <c r="A11" s="9" t="s">
        <v>54</v>
      </c>
      <c r="B11" s="14">
        <f>(100/B10)^2</f>
        <v>4444.4444444444453</v>
      </c>
      <c r="C11" s="16">
        <f>(100/C10)^2</f>
        <v>2500</v>
      </c>
      <c r="D11" s="16">
        <f>(100/D10)^2</f>
        <v>1600</v>
      </c>
      <c r="E11" s="14">
        <f>(100/E10)^2</f>
        <v>1111.1111111111113</v>
      </c>
      <c r="F11" s="14">
        <f>(100/F10)^2</f>
        <v>816.32653061224494</v>
      </c>
    </row>
    <row r="12" spans="1:7" x14ac:dyDescent="0.25">
      <c r="A12" s="9" t="s">
        <v>55</v>
      </c>
      <c r="B12" s="14">
        <f>B10*SQRT(20)</f>
        <v>6.7082039324993694</v>
      </c>
      <c r="C12" s="16">
        <f t="shared" ref="C12:F12" si="3">C10*SQRT(20)</f>
        <v>8.9442719099991592</v>
      </c>
      <c r="D12" s="16">
        <f t="shared" si="3"/>
        <v>11.180339887498949</v>
      </c>
      <c r="E12" s="14">
        <f t="shared" si="3"/>
        <v>13.416407864998739</v>
      </c>
      <c r="F12" s="14">
        <f t="shared" si="3"/>
        <v>15.652475842498529</v>
      </c>
    </row>
    <row r="13" spans="1:7" x14ac:dyDescent="0.25">
      <c r="A13" s="9" t="s">
        <v>56</v>
      </c>
      <c r="B13" s="14">
        <f>SQRT((B12^2)/PI())</f>
        <v>3.7846987830302403</v>
      </c>
      <c r="C13" s="16">
        <f>SQRT((C12^2)/PI())</f>
        <v>5.0462650440403207</v>
      </c>
      <c r="D13" s="16">
        <f>SQRT((D12^2)/PI())</f>
        <v>6.3078313050504002</v>
      </c>
      <c r="E13" s="14">
        <f>SQRT((E12^2)/PI())</f>
        <v>7.5693975660604806</v>
      </c>
      <c r="F13" s="14">
        <f>SQRT((F12^2)/PI())</f>
        <v>8.8309638270705602</v>
      </c>
    </row>
    <row r="14" spans="1:7" x14ac:dyDescent="0.25">
      <c r="A14" s="9" t="s">
        <v>57</v>
      </c>
      <c r="B14" s="17">
        <f>B12^2/10000</f>
        <v>4.5000000000000005E-3</v>
      </c>
      <c r="C14" s="18">
        <f t="shared" ref="C14:F14" si="4">C12^2/10000</f>
        <v>8.0000000000000019E-3</v>
      </c>
      <c r="D14" s="18">
        <f t="shared" si="4"/>
        <v>1.2500000000000001E-2</v>
      </c>
      <c r="E14" s="17">
        <f t="shared" si="4"/>
        <v>1.8000000000000002E-2</v>
      </c>
      <c r="F14" s="17">
        <f t="shared" si="4"/>
        <v>2.4500000000000004E-2</v>
      </c>
    </row>
  </sheetData>
  <sheetProtection algorithmName="SHA-512" hashValue="aPaTF7SqZloSGQu8FblcThDq8b0fK/abmw432y8ZkwC3cwuBmjMEADtaI8R8V7rERdHyV8KsQ4QovNcUdXqbzg==" saltValue="scaKFXpPx1ZlAJ3IZjXia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51277-8EE4-452C-8178-A2FC3AF705EC}">
  <sheetPr>
    <tabColor rgb="FFC5D9F1"/>
  </sheetPr>
  <dimension ref="A1:D2"/>
  <sheetViews>
    <sheetView workbookViewId="0"/>
  </sheetViews>
  <sheetFormatPr defaultRowHeight="15" x14ac:dyDescent="0.25"/>
  <cols>
    <col min="1" max="1" width="15.28515625" style="2" customWidth="1"/>
    <col min="2" max="2" width="14.42578125" style="3" customWidth="1"/>
    <col min="3" max="3" width="66.42578125" style="4" customWidth="1"/>
    <col min="4" max="4" width="14.140625" customWidth="1"/>
  </cols>
  <sheetData>
    <row r="1" spans="1:4" ht="24" customHeight="1" x14ac:dyDescent="0.25">
      <c r="A1" s="21" t="s">
        <v>58</v>
      </c>
      <c r="B1" s="22" t="s">
        <v>59</v>
      </c>
      <c r="C1" s="23" t="s">
        <v>60</v>
      </c>
      <c r="D1" s="24" t="s">
        <v>61</v>
      </c>
    </row>
    <row r="2" spans="1:4" ht="30" x14ac:dyDescent="0.25">
      <c r="A2" s="19" t="s">
        <v>62</v>
      </c>
      <c r="B2" s="25">
        <v>3</v>
      </c>
      <c r="C2" s="20" t="s">
        <v>63</v>
      </c>
      <c r="D2" s="26" t="s">
        <v>64</v>
      </c>
    </row>
  </sheetData>
  <sheetProtection algorithmName="SHA-512" hashValue="7myM2MbJ7tChrCP/bWukN6zboYkpmM7wbCXZeE7+OP1ye0Xh7aeVKKGegcK/am4FoTnn7nw0U1/3NXTyxBz/6g==" saltValue="kfn93cAM/epZUxYV4UZMj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78A9C-4CDC-4AC5-8006-D74F112F122A}">
  <sheetPr>
    <tabColor rgb="FFC5D9F1"/>
  </sheetPr>
  <dimension ref="A1:A5"/>
  <sheetViews>
    <sheetView workbookViewId="0"/>
  </sheetViews>
  <sheetFormatPr defaultColWidth="10.5703125" defaultRowHeight="15" x14ac:dyDescent="0.2"/>
  <cols>
    <col min="1" max="1" width="93" style="151" customWidth="1"/>
    <col min="2" max="16384" width="10.5703125" style="151"/>
  </cols>
  <sheetData>
    <row r="1" spans="1:1" ht="15.75" x14ac:dyDescent="0.25">
      <c r="A1" s="150" t="s">
        <v>70</v>
      </c>
    </row>
    <row r="2" spans="1:1" x14ac:dyDescent="0.2">
      <c r="A2" s="152"/>
    </row>
    <row r="3" spans="1:1" ht="60" x14ac:dyDescent="0.2">
      <c r="A3" s="152" t="s">
        <v>72</v>
      </c>
    </row>
    <row r="4" spans="1:1" x14ac:dyDescent="0.2">
      <c r="A4" s="152"/>
    </row>
    <row r="5" spans="1:1" ht="75" x14ac:dyDescent="0.2">
      <c r="A5" s="153" t="s">
        <v>71</v>
      </c>
    </row>
  </sheetData>
  <sheetProtection algorithmName="SHA-512" hashValue="8p7q5qdZA531zbA+2XJ+djV8tk42wnnBVO0fEN4PGHKeaWzwCAmVGaAQH6ueIKk4549vn4T2E9d+WqjEvdWXxg==" saltValue="CxXy0HgigHb3Z70uaekwt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ACA07D9C5A74449FE0EFCE0A45E698" ma:contentTypeVersion="16" ma:contentTypeDescription="Create a new document." ma:contentTypeScope="" ma:versionID="7e4817a8da0074ea479ede1cae989de5">
  <xsd:schema xmlns:xsd="http://www.w3.org/2001/XMLSchema" xmlns:xs="http://www.w3.org/2001/XMLSchema" xmlns:p="http://schemas.microsoft.com/office/2006/metadata/properties" xmlns:ns2="6aba307d-a6f6-4564-998c-81d39fed1221" xmlns:ns3="e60d9eda-c8d8-45b5-bedd-b5d39d7b5622" targetNamespace="http://schemas.microsoft.com/office/2006/metadata/properties" ma:root="true" ma:fieldsID="9494f31be7aa14e4852a765512ad7975" ns2:_="" ns3:_="">
    <xsd:import namespace="6aba307d-a6f6-4564-998c-81d39fed1221"/>
    <xsd:import namespace="e60d9eda-c8d8-45b5-bedd-b5d39d7b56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ba307d-a6f6-4564-998c-81d39fed12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0d9eda-c8d8-45b5-bedd-b5d39d7b56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1da3c7d-0875-4aaa-b441-ae71f3c21653}" ma:internalName="TaxCatchAll" ma:showField="CatchAllData" ma:web="e60d9eda-c8d8-45b5-bedd-b5d39d7b5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ba307d-a6f6-4564-998c-81d39fed1221">
      <Terms xmlns="http://schemas.microsoft.com/office/infopath/2007/PartnerControls"/>
    </lcf76f155ced4ddcb4097134ff3c332f>
    <TaxCatchAll xmlns="e60d9eda-c8d8-45b5-bedd-b5d39d7b562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A92E4C-3490-479E-9137-D6EB1894AB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ba307d-a6f6-4564-998c-81d39fed1221"/>
    <ds:schemaRef ds:uri="e60d9eda-c8d8-45b5-bedd-b5d39d7b5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07CDC0-985E-471C-AC78-F2C6C579347D}">
  <ds:schemaRefs>
    <ds:schemaRef ds:uri="http://schemas.microsoft.com/office/infopath/2007/PartnerControls"/>
    <ds:schemaRef ds:uri="http://schemas.microsoft.com/office/2006/documentManagement/types"/>
    <ds:schemaRef ds:uri="http://schemas.openxmlformats.org/package/2006/metadata/core-properties"/>
    <ds:schemaRef ds:uri="e60d9eda-c8d8-45b5-bedd-b5d39d7b5622"/>
    <ds:schemaRef ds:uri="http://purl.org/dc/dcmitype/"/>
    <ds:schemaRef ds:uri="http://purl.org/dc/elements/1.1/"/>
    <ds:schemaRef ds:uri="6aba307d-a6f6-4564-998c-81d39fed122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4545D73-1162-438B-8737-74D986D71F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Survey Plan</vt:lpstr>
      <vt:lpstr>Plot size and area</vt:lpstr>
      <vt:lpstr>Version Control</vt:lpstr>
      <vt:lpstr>Disclaimer of warranty</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Peace</dc:creator>
  <cp:keywords/>
  <dc:description/>
  <cp:lastModifiedBy>Anna Brand</cp:lastModifiedBy>
  <cp:revision/>
  <dcterms:created xsi:type="dcterms:W3CDTF">2025-03-20T14:09:17Z</dcterms:created>
  <dcterms:modified xsi:type="dcterms:W3CDTF">2025-07-24T11:04:02Z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0x010100F3ACA07D9C5A74449FE0EFCE0A45E698</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