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showInkAnnotation="0" codeName="ThisWorkbook" defaultThemeVersion="124226"/>
  <mc:AlternateContent xmlns:mc="http://schemas.openxmlformats.org/markup-compatibility/2006">
    <mc:Choice Requires="x15">
      <x15ac:absPath xmlns:x15ac="http://schemas.microsoft.com/office/spreadsheetml/2010/11/ac" url="https://scotsconnect.sharepoint.com/sites/WoodlandCarbonCode-ORG-SG/Shared Documents/General/WCC Standard Review/Validation Docs/"/>
    </mc:Choice>
  </mc:AlternateContent>
  <xr:revisionPtr revIDLastSave="106" documentId="13_ncr:1_{905F103D-EF4C-49D3-A639-32B67400D45F}" xr6:coauthVersionLast="47" xr6:coauthVersionMax="47" xr10:uidLastSave="{6BFF126F-7143-41D1-BB63-5D37EFDBE89A}"/>
  <workbookProtection workbookAlgorithmName="SHA-512" workbookHashValue="9Y6cl/eVTEMMb4+WfdbnEH4PNCgcPNVVOqIgLyGI8zwYzc0c9moaJbAOmyazYfJ8KetnOr9Gw7TXsosP8qUxag==" workbookSaltValue="FeYPN9GIBLWafDQgcTzyEw==" workbookSpinCount="100000" lockStructure="1"/>
  <bookViews>
    <workbookView xWindow="22932" yWindow="-108" windowWidth="46296" windowHeight="25416" xr2:uid="{00000000-000D-0000-FFFF-FFFF00000000}"/>
  </bookViews>
  <sheets>
    <sheet name="Woodland Benefits Tool" sheetId="2" r:id="rId1"/>
    <sheet name="Disclaimer of Warranty" sheetId="19" r:id="rId2"/>
    <sheet name="Version Control" sheetId="18" r:id="rId3"/>
    <sheet name="Menus" sheetId="9" state="hidden" r:id="rId4"/>
    <sheet name="Totals" sheetId="12" state="hidden" r:id="rId5"/>
    <sheet name="Calculations" sheetId="8" state="hidden" r:id="rId6"/>
    <sheet name="Badges" sheetId="14" state="hidden" r:id="rId7"/>
    <sheet name="Chart" sheetId="16" state="hidden" r:id="rId8"/>
  </sheets>
  <externalReferences>
    <externalReference r:id="rId9"/>
    <externalReference r:id="rId10"/>
  </externalReferences>
  <definedNames>
    <definedName name="Hide_CRs">#REF!,#REF!,#REF!,#REF!,#REF!,#REF!,#REF!,#REF!</definedName>
    <definedName name="OLE_LINK1" localSheetId="0">'Woodland Benefits Tool'!#REF!</definedName>
    <definedName name="Species_Lookup">'[1]Species lookup'!$A$2:$D$137</definedName>
    <definedName name="Yes_No">'[2]Verification Lists'!$A$1:$A$3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6" l="1"/>
  <c r="F18" i="8"/>
  <c r="E18" i="8"/>
  <c r="D18" i="8"/>
  <c r="C18" i="8"/>
  <c r="B18" i="8"/>
  <c r="A18" i="8"/>
  <c r="A13" i="8"/>
  <c r="C3" i="8"/>
  <c r="B26" i="12"/>
  <c r="F25" i="12"/>
  <c r="E25" i="12"/>
  <c r="D25" i="12"/>
  <c r="C25" i="12"/>
  <c r="B25" i="12"/>
  <c r="A25" i="12"/>
  <c r="A18" i="12"/>
  <c r="B27" i="12" l="1"/>
  <c r="B28" i="12" s="1"/>
  <c r="B5" i="16" s="1"/>
  <c r="B18" i="14" l="1"/>
  <c r="C18" i="14"/>
  <c r="D18" i="14"/>
  <c r="F18" i="14"/>
  <c r="E18" i="14"/>
  <c r="C1" i="16"/>
  <c r="B1" i="16"/>
  <c r="A4" i="16"/>
  <c r="A3" i="16"/>
  <c r="A2" i="16"/>
  <c r="B19" i="14" l="1"/>
  <c r="E13" i="2" s="1"/>
  <c r="F18" i="12"/>
  <c r="E18" i="12"/>
  <c r="D18" i="12"/>
  <c r="C18" i="12"/>
  <c r="B18" i="12"/>
  <c r="F13" i="8"/>
  <c r="E13" i="8"/>
  <c r="D13" i="8"/>
  <c r="C13" i="8"/>
  <c r="F11" i="12"/>
  <c r="E11" i="12"/>
  <c r="F8" i="8"/>
  <c r="E8" i="8"/>
  <c r="B19" i="12" l="1"/>
  <c r="D23" i="14"/>
  <c r="C5" i="16"/>
  <c r="D11" i="12"/>
  <c r="C11" i="12"/>
  <c r="B11" i="12"/>
  <c r="A11" i="12"/>
  <c r="B12" i="12" l="1"/>
  <c r="F4" i="12"/>
  <c r="E4" i="12"/>
  <c r="D4" i="12"/>
  <c r="C4" i="12"/>
  <c r="B4" i="12"/>
  <c r="A4" i="12"/>
  <c r="B13" i="8"/>
  <c r="B20" i="12" s="1"/>
  <c r="D8" i="8"/>
  <c r="C8" i="8"/>
  <c r="B21" i="12" l="1"/>
  <c r="B5" i="12"/>
  <c r="B8" i="8"/>
  <c r="A8" i="8"/>
  <c r="F3" i="8"/>
  <c r="E3" i="8"/>
  <c r="D3" i="8"/>
  <c r="B3" i="8"/>
  <c r="A3" i="8"/>
  <c r="B6" i="12" l="1"/>
  <c r="B7" i="12" s="1"/>
  <c r="B2" i="16" s="1"/>
  <c r="B4" i="16"/>
  <c r="B13" i="14"/>
  <c r="B13" i="12"/>
  <c r="B14" i="12" s="1"/>
  <c r="F13" i="14"/>
  <c r="E13" i="14"/>
  <c r="D13" i="14"/>
  <c r="C13" i="14"/>
  <c r="B8" i="14" l="1"/>
  <c r="B3" i="16"/>
  <c r="B14" i="14"/>
  <c r="E11" i="2" s="1"/>
  <c r="C8" i="14"/>
  <c r="E8" i="14"/>
  <c r="F8" i="14"/>
  <c r="D8" i="14"/>
  <c r="F3" i="14"/>
  <c r="E3" i="14"/>
  <c r="D3" i="14"/>
  <c r="C3" i="14"/>
  <c r="B3" i="14"/>
  <c r="C23" i="14" l="1"/>
  <c r="C4" i="16"/>
  <c r="B9" i="14"/>
  <c r="C13" i="2" s="1"/>
  <c r="B4" i="14"/>
  <c r="C11" i="2" l="1"/>
  <c r="A23" i="14"/>
  <c r="B23" i="14"/>
  <c r="C3" i="16"/>
  <c r="C2" i="16"/>
  <c r="B24" i="14" l="1"/>
  <c r="B25" i="14" s="1"/>
  <c r="B15" i="14" l="1"/>
  <c r="D12" i="2" s="1"/>
  <c r="B20" i="14"/>
  <c r="D14" i="2" s="1"/>
  <c r="B5" i="14"/>
  <c r="B12" i="2" s="1"/>
  <c r="B10" i="14"/>
  <c r="B14" i="2" s="1"/>
</calcChain>
</file>

<file path=xl/sharedStrings.xml><?xml version="1.0" encoding="utf-8"?>
<sst xmlns="http://schemas.openxmlformats.org/spreadsheetml/2006/main" count="515" uniqueCount="122">
  <si>
    <t>"Yes" or "No or N/A" shall be selected from the relevant drop-down menu for all six questions in all four categories (woodland and biodiversity, water, community and economy).</t>
  </si>
  <si>
    <t>Scores</t>
  </si>
  <si>
    <t>Biodiversity</t>
  </si>
  <si>
    <t>Community</t>
  </si>
  <si>
    <t>Water</t>
  </si>
  <si>
    <t>Economy</t>
  </si>
  <si>
    <t>Woodland and biodiversity: Goal #1</t>
  </si>
  <si>
    <t>Question 1.1</t>
  </si>
  <si>
    <t>Question 1.2</t>
  </si>
  <si>
    <r>
      <t>Create a native woodland with the aim of delivering</t>
    </r>
    <r>
      <rPr>
        <b/>
        <sz val="12"/>
        <rFont val="Arial"/>
        <family val="2"/>
      </rPr>
      <t xml:space="preserve"> </t>
    </r>
    <r>
      <rPr>
        <sz val="12"/>
        <rFont val="Arial"/>
        <family val="2"/>
      </rPr>
      <t>benefits for biodiversity</t>
    </r>
  </si>
  <si>
    <t>Yes</t>
  </si>
  <si>
    <t>Woodland and biodiversity: Goal #2</t>
  </si>
  <si>
    <t>Question 2.1</t>
  </si>
  <si>
    <t>Question 2.2</t>
  </si>
  <si>
    <t>Create a woodland with a diverse structure in order to deliver benefits for biodiversity</t>
  </si>
  <si>
    <t>Woodland and biodiversity: Goal #3</t>
  </si>
  <si>
    <t>Question 3.1</t>
  </si>
  <si>
    <t>Question 3.2</t>
  </si>
  <si>
    <t>Create a woodland that provides new ecological connections across the landscape</t>
  </si>
  <si>
    <t>Will the new woodland link to an existing woodland, or otherwise connect valuable habitats?</t>
  </si>
  <si>
    <t>Is the new woodland in an area of particular significance for biodiversity conservation?</t>
  </si>
  <si>
    <t>No or N/a</t>
  </si>
  <si>
    <t>Woodland and water: Goal #1</t>
  </si>
  <si>
    <t>Create a woodland that protects and improves the site's aquatic or wetland habitats</t>
  </si>
  <si>
    <t xml:space="preserve">Have existing aquatic and wetland habitats been identified and their management appropriately planned for? </t>
  </si>
  <si>
    <t>Woodland and water: Goal #2</t>
  </si>
  <si>
    <t>Create a woodland that contributes towards improvements in water quality</t>
  </si>
  <si>
    <t>Is the new woodland located where it will help to deliver improvements in water quality?</t>
  </si>
  <si>
    <t>Woodland and water: Goal #3</t>
  </si>
  <si>
    <t>Create a woodland that contributes towards reductions in flood risk</t>
  </si>
  <si>
    <t>Is the new woodland located where it will contribute to reductions in flood risk?</t>
  </si>
  <si>
    <t>Woodland and community: Goal #1</t>
  </si>
  <si>
    <t>Create a woodland that is accessible to the community and actively used</t>
  </si>
  <si>
    <t>Is the use of the woodland to be promoted to a range of groups across the community?</t>
  </si>
  <si>
    <t>Woodland and community: Goal #2</t>
  </si>
  <si>
    <t>Create a woodland that is designed to help to meet the needs of the community</t>
  </si>
  <si>
    <t>Has the woodland been designed in a way that supports community activities?</t>
  </si>
  <si>
    <t>Woodland and community: Goal #3</t>
  </si>
  <si>
    <t>Create a woodland that protects health and enhances the character of the area</t>
  </si>
  <si>
    <t>Woodland and economy: Goal #1</t>
  </si>
  <si>
    <t xml:space="preserve">Create a productive woodland that provides goods and materials to the economy </t>
  </si>
  <si>
    <t>Has the woodland been designed with timber production as an aim?</t>
  </si>
  <si>
    <t xml:space="preserve">Is the new woodland expected to produce woodfuel or other non-timber products? </t>
  </si>
  <si>
    <t>Woodland and economy: Goal #2</t>
  </si>
  <si>
    <t>Create woodland that supports local enterprises and economic development</t>
  </si>
  <si>
    <t>Is the new woodland expected to support local enterprises in the future?</t>
  </si>
  <si>
    <t>Is the new woodland expected to contribute to rural diversification or urban regeneration?</t>
  </si>
  <si>
    <t>Woodland and economy: Goal #3</t>
  </si>
  <si>
    <t>Create a woodland that supports volunteering and skills development</t>
  </si>
  <si>
    <t>Is the woodland expected to provide opportunities for volunteering?</t>
  </si>
  <si>
    <t>Is the woodland to be used as a place to deliver training and skills?</t>
  </si>
  <si>
    <t>Version Date</t>
  </si>
  <si>
    <t>Version</t>
  </si>
  <si>
    <t>Changes</t>
  </si>
  <si>
    <t>Who</t>
  </si>
  <si>
    <t>First version of Woodland Benefits Tool</t>
  </si>
  <si>
    <t>Vicky West</t>
  </si>
  <si>
    <t>Anna Brand</t>
  </si>
  <si>
    <t>Woodland and biodiversity</t>
  </si>
  <si>
    <t>Goal #1 - Create a native woodland with the aim of delivering biodiversity gains</t>
  </si>
  <si>
    <t>Score</t>
  </si>
  <si>
    <t>&lt;&lt;Drop down to select answer&gt;&gt;</t>
  </si>
  <si>
    <t>-</t>
  </si>
  <si>
    <t>Goal #2 - Create a woodland with a diverse structure in order to deliver benefits for biodiversity</t>
  </si>
  <si>
    <t>Goal #3 - Create a woodland that provides new ecological connections across the landscape</t>
  </si>
  <si>
    <t>Woodland and water</t>
  </si>
  <si>
    <t>Goal #1 - Create a woodland that protects and improves the sites aquatic or wetland habitats</t>
  </si>
  <si>
    <t>Goal #2 - Create a woodland that contributes towards improvements in water quality</t>
  </si>
  <si>
    <t>Goal #3 - Create a woodland that contributes towards reductions in flood risk</t>
  </si>
  <si>
    <t>Woodland and community</t>
  </si>
  <si>
    <t>Goal #1 - Create a woodland that is accessible to the community and actively used</t>
  </si>
  <si>
    <t>Goal #2 - Create a woodland that is designed to help to meet the needs of the community</t>
  </si>
  <si>
    <t>Goal #3 - Create a woodland that protects health and supports community wellbeing</t>
  </si>
  <si>
    <t>Woodland and economy</t>
  </si>
  <si>
    <t>Goal #1 - Create a productive woodland that provides raw materials to the economy</t>
  </si>
  <si>
    <t>Goal #2 - Create woodland with strong links to local enterprise and economic development</t>
  </si>
  <si>
    <t>Goal #3 - Create a woodland that supports employment, volunteering, and skills development</t>
  </si>
  <si>
    <t xml:space="preserve">Highest score available </t>
  </si>
  <si>
    <t>Total score available:</t>
  </si>
  <si>
    <t>Total scored:</t>
  </si>
  <si>
    <t>Percentage scored:</t>
  </si>
  <si>
    <t>Score:</t>
  </si>
  <si>
    <t>0-20</t>
  </si>
  <si>
    <t>21-40</t>
  </si>
  <si>
    <t>41-60</t>
  </si>
  <si>
    <t>61-80</t>
  </si>
  <si>
    <t>81-100</t>
  </si>
  <si>
    <t>Badges awarded:</t>
  </si>
  <si>
    <t>Class:</t>
  </si>
  <si>
    <t>Multi-functional calculation</t>
  </si>
  <si>
    <t>Wildlife</t>
  </si>
  <si>
    <t>Total:</t>
  </si>
  <si>
    <t>Is at least 50% of the net area either planted with native species or allowed to regenerate naturally?</t>
  </si>
  <si>
    <t>Has the new woodland been designed to create or improve priority habitat (from the JNCC list of priority habitats)?</t>
  </si>
  <si>
    <t>Has the woodland been designed to deliver a diverse and wildlife-friendly structure?</t>
  </si>
  <si>
    <t>Is there an area of the woodland that will be managed with minimum intervention?</t>
  </si>
  <si>
    <t>Does the woodland design include new areas of aquatic or wetland habitat (see the JNCC list of priority habitats)?</t>
  </si>
  <si>
    <t>Does the woodland include design features that deliver reductions in flood risk?</t>
  </si>
  <si>
    <t>Does the woodland include design features that deliver improvements in water quality?</t>
  </si>
  <si>
    <t>Is the woodland located in an area deficient in accessible woodland i.e. over 4 km from the nearest woodland in a rural setting, over 500 m from the nearest woodland in an urban setting?</t>
  </si>
  <si>
    <t>Have communities been involved in the design of the new woodland?</t>
  </si>
  <si>
    <t>Is the new woodland in an area with high pollution or an area at risk of the urban heat island effect and therefore could help to regulate air quality or temperature?</t>
  </si>
  <si>
    <t>If "Yes" is selected, text shall be entered to show how the project meets the criteria for that question (consult the woodland benefits tool guidance).</t>
  </si>
  <si>
    <t>Removed reporting tab. Added brief guidance on how to complete Tool.  Added Explanation section to each question. Added additional benefits section to each category. Updated colour scheme and image alt text for accessibility.</t>
  </si>
  <si>
    <t>Will the new woodland complement and enhance the existing landscape or townscape?</t>
  </si>
  <si>
    <t>Project name</t>
  </si>
  <si>
    <t>Project ID</t>
  </si>
  <si>
    <t>"Answer"</t>
  </si>
  <si>
    <t>"Explanation"</t>
  </si>
  <si>
    <t>How to fill in the Woodland Benefits Tool</t>
  </si>
  <si>
    <t>Answer</t>
  </si>
  <si>
    <t>Explanation</t>
  </si>
  <si>
    <t>Additional biodiversity benefits</t>
  </si>
  <si>
    <t>Additional water benefits</t>
  </si>
  <si>
    <t>Additional community benefits</t>
  </si>
  <si>
    <t>Additional economy benefits</t>
  </si>
  <si>
    <t>&lt; Insert text &gt;</t>
  </si>
  <si>
    <t>Disclaimer of Warranty</t>
  </si>
  <si>
    <t>No responsibility for loss occasioned to any person or organisation acting, or refraining from action, as a result of any material in the standard, tools and documents can be accepted by Scottish Forestry, the Forestry Commission, Welsh Government or Northern Ireland Forest Service. Validation and verification does not imply endorsement by Scottish Forestry of the value of any investment.</t>
  </si>
  <si>
    <t>The Woodland Carbon Code is a voluntary standard. The Woodland Carbon Code standard, tools and documents, including the woodland benefits tool, are distributed ‘as is’ and without warranties as to performance or merchantability or any other warranties whether expressed or implied.  There is no warranty for the scores derived from the woodland benefits tool as they are regarded as indicative and not prescriptive.</t>
  </si>
  <si>
    <t>"Additional … benefits"</t>
  </si>
  <si>
    <t>Users may complete the "Additional … benefits" boxes beneath each category to highlight any other benefits of the project not otherwise covered by the woodland benefits tool questions, or to highlight any unique features of the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</si>
</sst>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1"/>
      <color theme="1"/>
      <name val="Calibri"/>
      <family val="2"/>
      <scheme val="minor"/>
    </font>
    <font>
      <sz val="11"/>
      <color theme="1"/>
      <name val="Tahoma"/>
      <family val="2"/>
    </font>
    <font>
      <b/>
      <sz val="11"/>
      <color theme="0"/>
      <name val="Tahoma"/>
      <family val="2"/>
    </font>
    <font>
      <sz val="11"/>
      <color theme="0"/>
      <name val="Tahoma"/>
      <family val="2"/>
    </font>
    <font>
      <b/>
      <sz val="14"/>
      <color theme="0"/>
      <name val="Tahoma"/>
      <family val="2"/>
    </font>
    <font>
      <b/>
      <sz val="11.5"/>
      <color theme="0"/>
      <name val="Tahoma"/>
      <family val="2"/>
    </font>
    <font>
      <sz val="11.5"/>
      <color theme="0"/>
      <name val="Tahoma"/>
      <family val="2"/>
    </font>
    <font>
      <sz val="11"/>
      <color rgb="FFFF0000"/>
      <name val="Calibri"/>
      <family val="2"/>
      <scheme val="minor"/>
    </font>
    <font>
      <b/>
      <sz val="11"/>
      <color theme="0"/>
      <name val="Calibri"/>
      <family val="2"/>
      <scheme val="minor"/>
    </font>
    <font>
      <sz val="11"/>
      <color theme="0"/>
      <name val="Calibri"/>
      <family val="2"/>
      <scheme val="minor"/>
    </font>
    <font>
      <u/>
      <sz val="11"/>
      <color theme="10"/>
      <name val="Calibri"/>
      <family val="2"/>
      <scheme val="minor"/>
    </font>
    <font>
      <sz val="12"/>
      <color theme="1"/>
      <name val="Arial"/>
      <family val="2"/>
    </font>
    <font>
      <sz val="12"/>
      <name val="Arial"/>
      <family val="2"/>
    </font>
    <font>
      <sz val="12"/>
      <color theme="0"/>
      <name val="Arial"/>
      <family val="2"/>
    </font>
    <font>
      <b/>
      <sz val="12"/>
      <color rgb="FFFF0000"/>
      <name val="Arial"/>
      <family val="2"/>
    </font>
    <font>
      <b/>
      <sz val="12"/>
      <color theme="0"/>
      <name val="Arial"/>
      <family val="2"/>
    </font>
    <font>
      <b/>
      <sz val="12"/>
      <color theme="1"/>
      <name val="Arial"/>
      <family val="2"/>
    </font>
    <font>
      <b/>
      <sz val="12"/>
      <name val="Arial"/>
      <family val="2"/>
    </font>
    <font>
      <sz val="12"/>
      <color rgb="FFFF0000"/>
      <name val="Arial"/>
      <family val="2"/>
    </font>
    <font>
      <sz val="12"/>
      <color rgb="FF584470"/>
      <name val="Arial"/>
      <family val="2"/>
    </font>
    <font>
      <u/>
      <sz val="12"/>
      <color theme="10"/>
      <name val="Arial"/>
      <family val="2"/>
    </font>
    <font>
      <sz val="16"/>
      <color rgb="FFC00000"/>
      <name val="Arial"/>
      <family val="2"/>
    </font>
    <font>
      <sz val="16"/>
      <color rgb="FFDDB307"/>
      <name val="Arial"/>
      <family val="2"/>
    </font>
    <font>
      <sz val="16"/>
      <color rgb="FF008CB0"/>
      <name val="Arial"/>
      <family val="2"/>
    </font>
    <font>
      <sz val="16"/>
      <color rgb="FF584470"/>
      <name val="Arial"/>
      <family val="2"/>
    </font>
    <font>
      <sz val="12"/>
      <color theme="0" tint="-0.14999847407452621"/>
      <name val="Arial"/>
      <family val="2"/>
    </font>
    <font>
      <b/>
      <sz val="24"/>
      <color rgb="FFC02D19"/>
      <name val="Arial"/>
      <family val="2"/>
    </font>
    <font>
      <b/>
      <sz val="24"/>
      <color rgb="FFC00000"/>
      <name val="Arial"/>
      <family val="2"/>
    </font>
    <font>
      <b/>
      <sz val="24"/>
      <color rgb="FF366092"/>
      <name val="Arial"/>
      <family val="2"/>
    </font>
    <font>
      <b/>
      <sz val="24"/>
      <color rgb="FFDF7800"/>
      <name val="Arial"/>
      <family val="2"/>
    </font>
    <font>
      <b/>
      <sz val="24"/>
      <color rgb="FF584470"/>
      <name val="Arial"/>
      <family val="2"/>
    </font>
    <font>
      <sz val="10"/>
      <name val="Verdana"/>
      <family val="2"/>
    </font>
  </fonts>
  <fills count="19">
    <fill>
      <patternFill patternType="none"/>
    </fill>
    <fill>
      <patternFill patternType="gray125"/>
    </fill>
    <fill>
      <patternFill patternType="solid">
        <fgColor theme="0"/>
        <bgColor indexed="64"/>
      </patternFill>
    </fill>
    <fill>
      <patternFill patternType="solid">
        <fgColor rgb="FFC02D19"/>
        <bgColor indexed="64"/>
      </patternFill>
    </fill>
    <fill>
      <patternFill patternType="solid">
        <fgColor rgb="FFDDB307"/>
        <bgColor indexed="64"/>
      </patternFill>
    </fill>
    <fill>
      <patternFill patternType="solid">
        <fgColor rgb="FF008CB0"/>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3"/>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rgb="FF584470"/>
        <bgColor indexed="64"/>
      </patternFill>
    </fill>
    <fill>
      <patternFill patternType="solid">
        <fgColor indexed="2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D8E4BC"/>
        <bgColor indexed="64"/>
      </patternFill>
    </fill>
    <fill>
      <patternFill patternType="solid">
        <fgColor theme="4" tint="-0.249977111117893"/>
        <bgColor indexed="64"/>
      </patternFill>
    </fill>
    <fill>
      <patternFill patternType="solid">
        <fgColor rgb="FFDF7800"/>
        <bgColor indexed="64"/>
      </patternFill>
    </fill>
    <fill>
      <patternFill patternType="solid">
        <fgColor rgb="FFC5D9F1"/>
        <bgColor indexed="64"/>
      </patternFill>
    </fill>
  </fills>
  <borders count="1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rgb="FF584470"/>
      </right>
      <top/>
      <bottom style="thin">
        <color indexed="64"/>
      </bottom>
      <diagonal/>
    </border>
    <border>
      <left/>
      <right style="thin">
        <color rgb="FFDDB307"/>
      </right>
      <top/>
      <bottom style="thin">
        <color indexed="64"/>
      </bottom>
      <diagonal/>
    </border>
    <border>
      <left/>
      <right style="thin">
        <color rgb="FF008CB0"/>
      </right>
      <top/>
      <bottom style="thin">
        <color indexed="64"/>
      </bottom>
      <diagonal/>
    </border>
    <border>
      <left/>
      <right style="thin">
        <color rgb="FFC02D19"/>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32" fillId="0" borderId="0"/>
  </cellStyleXfs>
  <cellXfs count="137">
    <xf numFmtId="0" fontId="0" fillId="0" borderId="0" xfId="0"/>
    <xf numFmtId="0" fontId="2" fillId="0" borderId="0" xfId="0" applyFont="1" applyAlignment="1">
      <alignment vertical="top"/>
    </xf>
    <xf numFmtId="0" fontId="2" fillId="7" borderId="1" xfId="0" applyFont="1" applyFill="1" applyBorder="1" applyAlignment="1">
      <alignment horizontal="center" vertical="center" wrapText="1"/>
    </xf>
    <xf numFmtId="0" fontId="2" fillId="7" borderId="1" xfId="0" applyFont="1" applyFill="1" applyBorder="1" applyAlignment="1">
      <alignment vertical="top" wrapText="1"/>
    </xf>
    <xf numFmtId="0" fontId="2" fillId="7" borderId="1" xfId="0" applyFont="1" applyFill="1" applyBorder="1" applyAlignment="1">
      <alignment vertical="top"/>
    </xf>
    <xf numFmtId="0" fontId="2" fillId="7" borderId="1" xfId="0" applyFont="1" applyFill="1" applyBorder="1" applyAlignment="1">
      <alignment horizontal="center" vertical="center"/>
    </xf>
    <xf numFmtId="0" fontId="5" fillId="5" borderId="0" xfId="0" applyFont="1" applyFill="1" applyAlignment="1">
      <alignment vertical="center"/>
    </xf>
    <xf numFmtId="0" fontId="3" fillId="5" borderId="0" xfId="0" applyFont="1" applyFill="1" applyAlignment="1">
      <alignment vertical="top"/>
    </xf>
    <xf numFmtId="0" fontId="6" fillId="6" borderId="3" xfId="0" applyFont="1" applyFill="1" applyBorder="1" applyAlignment="1">
      <alignment vertical="center"/>
    </xf>
    <xf numFmtId="0" fontId="7" fillId="6" borderId="3" xfId="0" applyFont="1" applyFill="1" applyBorder="1" applyAlignment="1">
      <alignment horizontal="center" vertical="center"/>
    </xf>
    <xf numFmtId="0" fontId="7" fillId="6" borderId="3" xfId="0" applyFont="1" applyFill="1" applyBorder="1" applyAlignment="1">
      <alignment vertical="center"/>
    </xf>
    <xf numFmtId="0" fontId="4" fillId="6" borderId="0" xfId="0" applyFont="1" applyFill="1" applyAlignment="1">
      <alignment horizontal="center" vertical="center"/>
    </xf>
    <xf numFmtId="0" fontId="4" fillId="6" borderId="0" xfId="0" applyFont="1" applyFill="1" applyAlignment="1">
      <alignment vertical="center"/>
    </xf>
    <xf numFmtId="0" fontId="4" fillId="6" borderId="3" xfId="0" applyFont="1" applyFill="1" applyBorder="1" applyAlignment="1">
      <alignment horizontal="center" vertical="center"/>
    </xf>
    <xf numFmtId="0" fontId="4" fillId="6" borderId="3" xfId="0" applyFont="1" applyFill="1" applyBorder="1" applyAlignment="1">
      <alignment vertical="center"/>
    </xf>
    <xf numFmtId="0" fontId="5" fillId="4" borderId="1" xfId="0" applyFont="1" applyFill="1" applyBorder="1" applyAlignment="1">
      <alignment vertical="center"/>
    </xf>
    <xf numFmtId="0" fontId="3" fillId="4" borderId="1" xfId="0" applyFont="1" applyFill="1" applyBorder="1" applyAlignment="1">
      <alignment vertical="top"/>
    </xf>
    <xf numFmtId="0" fontId="2" fillId="2" borderId="0" xfId="0" applyFont="1" applyFill="1" applyAlignment="1">
      <alignment vertical="top"/>
    </xf>
    <xf numFmtId="0" fontId="2" fillId="7" borderId="4" xfId="0" applyFont="1" applyFill="1" applyBorder="1" applyAlignment="1">
      <alignment horizontal="center"/>
    </xf>
    <xf numFmtId="0" fontId="2" fillId="7" borderId="4" xfId="0" applyFont="1" applyFill="1" applyBorder="1"/>
    <xf numFmtId="0" fontId="2" fillId="7" borderId="1" xfId="0" applyFont="1" applyFill="1" applyBorder="1" applyAlignment="1">
      <alignment horizontal="center"/>
    </xf>
    <xf numFmtId="0" fontId="2" fillId="7" borderId="1" xfId="0" applyFont="1" applyFill="1" applyBorder="1"/>
    <xf numFmtId="0" fontId="2" fillId="7" borderId="4" xfId="0" applyFont="1" applyFill="1" applyBorder="1" applyAlignment="1">
      <alignment horizontal="center" vertical="center"/>
    </xf>
    <xf numFmtId="0" fontId="2" fillId="7" borderId="4" xfId="0" applyFont="1" applyFill="1" applyBorder="1" applyAlignment="1">
      <alignment vertical="center"/>
    </xf>
    <xf numFmtId="0" fontId="2" fillId="7" borderId="2" xfId="0" applyFont="1" applyFill="1" applyBorder="1" applyAlignment="1">
      <alignment horizontal="center" vertical="center"/>
    </xf>
    <xf numFmtId="9" fontId="2" fillId="7" borderId="2" xfId="1" applyFont="1" applyFill="1" applyBorder="1" applyAlignment="1">
      <alignment horizontal="center" vertical="center"/>
    </xf>
    <xf numFmtId="0" fontId="4" fillId="6" borderId="0" xfId="0" applyFont="1" applyFill="1" applyAlignment="1">
      <alignment horizontal="right" vertical="center"/>
    </xf>
    <xf numFmtId="0" fontId="4" fillId="6" borderId="4" xfId="0" applyFont="1" applyFill="1" applyBorder="1" applyAlignment="1">
      <alignment horizontal="right" vertical="center"/>
    </xf>
    <xf numFmtId="0" fontId="4" fillId="6" borderId="3" xfId="0" applyFont="1" applyFill="1" applyBorder="1" applyAlignment="1">
      <alignment horizontal="right" vertical="center"/>
    </xf>
    <xf numFmtId="0" fontId="5" fillId="5" borderId="1" xfId="0" applyFont="1" applyFill="1" applyBorder="1" applyAlignment="1">
      <alignment vertical="center"/>
    </xf>
    <xf numFmtId="0" fontId="3" fillId="5" borderId="1" xfId="0" applyFont="1" applyFill="1" applyBorder="1" applyAlignment="1">
      <alignment vertical="top"/>
    </xf>
    <xf numFmtId="0" fontId="4" fillId="6" borderId="1" xfId="0" applyFont="1" applyFill="1" applyBorder="1" applyAlignment="1">
      <alignment horizontal="right" vertical="center"/>
    </xf>
    <xf numFmtId="0" fontId="0" fillId="2" borderId="0" xfId="0" applyFill="1"/>
    <xf numFmtId="0" fontId="5" fillId="3" borderId="1" xfId="0" applyFont="1" applyFill="1" applyBorder="1" applyAlignment="1">
      <alignment vertical="center"/>
    </xf>
    <xf numFmtId="0" fontId="3" fillId="3" borderId="1" xfId="0" applyFont="1" applyFill="1" applyBorder="1" applyAlignment="1">
      <alignment vertical="top"/>
    </xf>
    <xf numFmtId="0" fontId="8" fillId="2" borderId="0" xfId="0" applyFont="1" applyFill="1"/>
    <xf numFmtId="0" fontId="3" fillId="8" borderId="1" xfId="0" applyFont="1" applyFill="1" applyBorder="1" applyAlignment="1">
      <alignment vertical="top"/>
    </xf>
    <xf numFmtId="0" fontId="0" fillId="2" borderId="0" xfId="0" applyFill="1" applyAlignment="1">
      <alignment horizontal="center"/>
    </xf>
    <xf numFmtId="1" fontId="2" fillId="7" borderId="2" xfId="0" applyNumberFormat="1" applyFont="1" applyFill="1" applyBorder="1" applyAlignment="1">
      <alignment horizontal="center" vertical="center"/>
    </xf>
    <xf numFmtId="0" fontId="0" fillId="7" borderId="0" xfId="0" applyFill="1"/>
    <xf numFmtId="0" fontId="10" fillId="9" borderId="0" xfId="0" applyFont="1" applyFill="1"/>
    <xf numFmtId="0" fontId="9" fillId="3" borderId="0" xfId="0" applyFont="1" applyFill="1" applyAlignment="1">
      <alignment horizontal="center" vertical="center"/>
    </xf>
    <xf numFmtId="0" fontId="9" fillId="5" borderId="0" xfId="0" applyFont="1" applyFill="1" applyAlignment="1">
      <alignment horizontal="center" vertical="center"/>
    </xf>
    <xf numFmtId="0" fontId="9" fillId="4" borderId="0" xfId="0" applyFont="1" applyFill="1" applyAlignment="1">
      <alignment horizontal="center" vertical="center"/>
    </xf>
    <xf numFmtId="9" fontId="0" fillId="7" borderId="0" xfId="0" applyNumberFormat="1" applyFill="1" applyAlignment="1">
      <alignment horizontal="center"/>
    </xf>
    <xf numFmtId="0" fontId="0" fillId="7" borderId="0" xfId="0" applyFill="1" applyAlignment="1">
      <alignment horizontal="center"/>
    </xf>
    <xf numFmtId="0" fontId="5" fillId="11" borderId="1" xfId="0" applyFont="1" applyFill="1" applyBorder="1" applyAlignment="1">
      <alignment vertical="center"/>
    </xf>
    <xf numFmtId="0" fontId="3" fillId="11" borderId="1" xfId="0" applyFont="1" applyFill="1" applyBorder="1" applyAlignment="1">
      <alignment vertical="top"/>
    </xf>
    <xf numFmtId="0" fontId="9" fillId="11" borderId="0" xfId="0" applyFont="1" applyFill="1" applyAlignment="1">
      <alignment horizontal="center" vertical="center"/>
    </xf>
    <xf numFmtId="0" fontId="5" fillId="8" borderId="1" xfId="0" applyFont="1" applyFill="1" applyBorder="1" applyAlignment="1">
      <alignment vertical="center"/>
    </xf>
    <xf numFmtId="0" fontId="2" fillId="0" borderId="2" xfId="0" applyFont="1" applyBorder="1" applyAlignment="1">
      <alignment horizontal="center" vertical="center"/>
    </xf>
    <xf numFmtId="0" fontId="18" fillId="12" borderId="2" xfId="0" applyFont="1" applyFill="1" applyBorder="1" applyAlignment="1">
      <alignment horizontal="center"/>
    </xf>
    <xf numFmtId="164" fontId="18" fillId="12" borderId="2" xfId="0" applyNumberFormat="1" applyFont="1" applyFill="1" applyBorder="1" applyAlignment="1">
      <alignment horizontal="center"/>
    </xf>
    <xf numFmtId="0" fontId="18" fillId="12" borderId="2" xfId="0" applyFont="1" applyFill="1" applyBorder="1" applyAlignment="1">
      <alignment wrapText="1"/>
    </xf>
    <xf numFmtId="0" fontId="18" fillId="12" borderId="2" xfId="0" applyFont="1" applyFill="1" applyBorder="1"/>
    <xf numFmtId="14" fontId="12" fillId="0" borderId="2" xfId="0" applyNumberFormat="1" applyFont="1" applyBorder="1" applyAlignment="1">
      <alignment horizontal="center" vertical="center"/>
    </xf>
    <xf numFmtId="164" fontId="12" fillId="0" borderId="2" xfId="0" applyNumberFormat="1" applyFont="1" applyBorder="1" applyAlignment="1">
      <alignment horizontal="center" vertical="center"/>
    </xf>
    <xf numFmtId="0" fontId="12" fillId="0" borderId="2" xfId="0" applyFont="1" applyBorder="1" applyAlignment="1">
      <alignment vertical="center" wrapText="1"/>
    </xf>
    <xf numFmtId="0" fontId="12" fillId="0" borderId="2" xfId="0" applyFont="1" applyBorder="1" applyAlignment="1">
      <alignment horizontal="center" vertical="center"/>
    </xf>
    <xf numFmtId="0" fontId="13" fillId="2" borderId="2" xfId="0" applyFont="1" applyFill="1" applyBorder="1" applyAlignment="1" applyProtection="1">
      <alignment horizontal="center" vertical="center" wrapText="1"/>
      <protection locked="0"/>
    </xf>
    <xf numFmtId="0" fontId="21" fillId="2" borderId="0" xfId="2" applyFont="1" applyFill="1" applyBorder="1" applyAlignment="1" applyProtection="1">
      <alignment horizontal="left" vertical="center"/>
    </xf>
    <xf numFmtId="0" fontId="21" fillId="2" borderId="0" xfId="2" applyFont="1" applyFill="1" applyBorder="1" applyAlignment="1" applyProtection="1">
      <alignment horizontal="left"/>
    </xf>
    <xf numFmtId="0" fontId="12" fillId="10" borderId="2" xfId="0" applyFont="1" applyFill="1" applyBorder="1" applyAlignment="1" applyProtection="1">
      <alignment horizontal="center" vertical="center" wrapText="1"/>
      <protection locked="0"/>
    </xf>
    <xf numFmtId="0" fontId="13" fillId="10" borderId="2" xfId="0" applyFont="1" applyFill="1" applyBorder="1" applyAlignment="1" applyProtection="1">
      <alignment horizontal="center" vertical="center" wrapText="1"/>
      <protection locked="0"/>
    </xf>
    <xf numFmtId="0" fontId="13" fillId="2" borderId="2" xfId="0" applyFont="1" applyFill="1" applyBorder="1" applyAlignment="1" applyProtection="1">
      <alignment vertical="center" wrapText="1"/>
      <protection locked="0"/>
    </xf>
    <xf numFmtId="0" fontId="13" fillId="15" borderId="2" xfId="0" applyFont="1" applyFill="1" applyBorder="1" applyAlignment="1" applyProtection="1">
      <alignment horizontal="center" vertical="center" wrapText="1"/>
      <protection locked="0"/>
    </xf>
    <xf numFmtId="0" fontId="12" fillId="2" borderId="0" xfId="0" applyFont="1" applyFill="1" applyAlignment="1">
      <alignment wrapText="1"/>
    </xf>
    <xf numFmtId="0" fontId="18" fillId="13" borderId="2" xfId="0" applyFont="1" applyFill="1" applyBorder="1" applyAlignment="1">
      <alignment horizontal="left" vertical="center" wrapText="1"/>
    </xf>
    <xf numFmtId="0" fontId="13" fillId="2" borderId="0" xfId="0" applyFont="1" applyFill="1" applyAlignment="1">
      <alignment vertical="center" wrapText="1"/>
    </xf>
    <xf numFmtId="0" fontId="13" fillId="2" borderId="0" xfId="0" applyFont="1" applyFill="1" applyAlignment="1">
      <alignment horizontal="left" vertical="center" wrapText="1"/>
    </xf>
    <xf numFmtId="0" fontId="13" fillId="18" borderId="2" xfId="0" applyFont="1" applyFill="1" applyBorder="1" applyAlignment="1">
      <alignment vertical="center" wrapText="1"/>
    </xf>
    <xf numFmtId="0" fontId="13" fillId="14" borderId="2" xfId="0" applyFont="1" applyFill="1" applyBorder="1" applyAlignment="1">
      <alignment vertical="center" wrapText="1"/>
    </xf>
    <xf numFmtId="0" fontId="18" fillId="13" borderId="13" xfId="0" applyFont="1" applyFill="1" applyBorder="1" applyAlignment="1">
      <alignment vertical="center" wrapText="1"/>
    </xf>
    <xf numFmtId="0" fontId="26" fillId="13" borderId="1" xfId="0" applyFont="1" applyFill="1" applyBorder="1" applyAlignment="1">
      <alignment horizontal="center" vertical="center" wrapText="1"/>
    </xf>
    <xf numFmtId="0" fontId="26" fillId="13" borderId="14" xfId="0" applyFont="1" applyFill="1" applyBorder="1" applyAlignment="1">
      <alignment horizontal="center" vertical="center" wrapText="1"/>
    </xf>
    <xf numFmtId="0" fontId="27" fillId="2" borderId="0" xfId="0" applyFont="1" applyFill="1" applyAlignment="1">
      <alignment vertical="center"/>
    </xf>
    <xf numFmtId="12" fontId="28" fillId="2" borderId="0" xfId="0" applyNumberFormat="1" applyFont="1" applyFill="1" applyAlignment="1">
      <alignment horizontal="left" vertical="center" wrapText="1"/>
    </xf>
    <xf numFmtId="0" fontId="30" fillId="2" borderId="0" xfId="0" applyFont="1" applyFill="1" applyAlignment="1">
      <alignment vertical="center" wrapText="1"/>
    </xf>
    <xf numFmtId="0" fontId="30" fillId="0" borderId="0" xfId="0" applyFont="1" applyAlignment="1">
      <alignment horizontal="left" vertical="top"/>
    </xf>
    <xf numFmtId="0" fontId="14" fillId="2" borderId="0" xfId="0" applyFont="1" applyFill="1" applyAlignment="1">
      <alignment horizontal="left" vertical="center" wrapText="1"/>
    </xf>
    <xf numFmtId="0" fontId="12" fillId="2" borderId="0" xfId="0" applyFont="1" applyFill="1" applyAlignment="1">
      <alignment horizontal="left" wrapText="1"/>
    </xf>
    <xf numFmtId="0" fontId="22" fillId="2" borderId="0" xfId="0" applyFont="1" applyFill="1" applyAlignment="1">
      <alignment horizontal="left" vertical="top" wrapText="1"/>
    </xf>
    <xf numFmtId="0" fontId="23" fillId="2" borderId="0" xfId="0" applyFont="1" applyFill="1" applyAlignment="1">
      <alignment vertical="top" wrapText="1"/>
    </xf>
    <xf numFmtId="0" fontId="29" fillId="2" borderId="0" xfId="0" applyFont="1" applyFill="1" applyAlignment="1">
      <alignment vertical="center"/>
    </xf>
    <xf numFmtId="0" fontId="29" fillId="2" borderId="0" xfId="0" applyFont="1" applyFill="1" applyAlignment="1">
      <alignment horizontal="left" vertical="center"/>
    </xf>
    <xf numFmtId="0" fontId="31" fillId="2" borderId="0" xfId="0" applyFont="1" applyFill="1" applyAlignment="1">
      <alignment vertical="center"/>
    </xf>
    <xf numFmtId="0" fontId="31" fillId="2" borderId="0" xfId="0" applyFont="1" applyFill="1" applyAlignment="1">
      <alignment horizontal="left" vertical="center"/>
    </xf>
    <xf numFmtId="0" fontId="24" fillId="2" borderId="0" xfId="0" applyFont="1" applyFill="1" applyAlignment="1">
      <alignment vertical="top" wrapText="1"/>
    </xf>
    <xf numFmtId="0" fontId="25" fillId="2" borderId="0" xfId="0" applyFont="1" applyFill="1" applyAlignment="1">
      <alignment vertical="top" wrapText="1"/>
    </xf>
    <xf numFmtId="0" fontId="12" fillId="2" borderId="0" xfId="0" applyFont="1" applyFill="1" applyAlignment="1">
      <alignment horizontal="right" wrapText="1"/>
    </xf>
    <xf numFmtId="0" fontId="16" fillId="3" borderId="0" xfId="0" applyFont="1" applyFill="1" applyAlignment="1">
      <alignment vertical="center" wrapText="1"/>
    </xf>
    <xf numFmtId="0" fontId="14" fillId="3" borderId="0" xfId="0" applyFont="1" applyFill="1" applyAlignment="1">
      <alignment horizontal="center" vertical="center" wrapText="1"/>
    </xf>
    <xf numFmtId="0" fontId="14" fillId="3" borderId="11" xfId="0" applyFont="1" applyFill="1" applyBorder="1" applyAlignment="1">
      <alignment horizontal="center" vertical="center" wrapText="1"/>
    </xf>
    <xf numFmtId="0" fontId="17" fillId="2" borderId="0" xfId="0" applyFont="1" applyFill="1" applyAlignment="1">
      <alignment horizontal="center" vertical="center" wrapText="1"/>
    </xf>
    <xf numFmtId="0" fontId="12" fillId="0" borderId="0" xfId="0" applyFont="1" applyAlignment="1">
      <alignment wrapText="1"/>
    </xf>
    <xf numFmtId="0" fontId="13" fillId="13" borderId="0" xfId="0" applyFont="1" applyFill="1" applyAlignment="1">
      <alignment vertical="top" wrapText="1"/>
    </xf>
    <xf numFmtId="0" fontId="13" fillId="13" borderId="2" xfId="0" applyFont="1" applyFill="1" applyBorder="1" applyAlignment="1">
      <alignment horizontal="left" vertical="top" wrapText="1"/>
    </xf>
    <xf numFmtId="0" fontId="12" fillId="2" borderId="0" xfId="0" applyFont="1" applyFill="1" applyAlignment="1">
      <alignment horizontal="left" vertical="top" wrapText="1"/>
    </xf>
    <xf numFmtId="0" fontId="13" fillId="13" borderId="0" xfId="0" applyFont="1" applyFill="1" applyAlignment="1">
      <alignment horizontal="right" vertical="center" wrapText="1"/>
    </xf>
    <xf numFmtId="0" fontId="18" fillId="2" borderId="0" xfId="0" applyFont="1" applyFill="1" applyAlignment="1">
      <alignment horizontal="center" vertical="center" wrapText="1"/>
    </xf>
    <xf numFmtId="0" fontId="12" fillId="2" borderId="0" xfId="0" applyFont="1" applyFill="1" applyAlignment="1">
      <alignment horizontal="center" vertical="center" wrapText="1"/>
    </xf>
    <xf numFmtId="0" fontId="12" fillId="2" borderId="0" xfId="0" applyFont="1" applyFill="1" applyAlignment="1">
      <alignment vertical="top" wrapText="1"/>
    </xf>
    <xf numFmtId="0" fontId="19" fillId="2" borderId="0" xfId="0" applyFont="1" applyFill="1" applyAlignment="1">
      <alignment horizontal="left" vertical="center"/>
    </xf>
    <xf numFmtId="0" fontId="13" fillId="2" borderId="0" xfId="0" applyFont="1" applyFill="1" applyAlignment="1">
      <alignment horizontal="left" vertical="top" wrapText="1"/>
    </xf>
    <xf numFmtId="0" fontId="19" fillId="2" borderId="0" xfId="0" applyFont="1" applyFill="1" applyAlignment="1">
      <alignment horizontal="left" vertical="top" wrapText="1"/>
    </xf>
    <xf numFmtId="0" fontId="15" fillId="2" borderId="0" xfId="0" applyFont="1" applyFill="1" applyAlignment="1">
      <alignment wrapText="1"/>
    </xf>
    <xf numFmtId="0" fontId="20" fillId="2" borderId="0" xfId="0" applyFont="1" applyFill="1" applyAlignment="1">
      <alignment wrapText="1"/>
    </xf>
    <xf numFmtId="0" fontId="13" fillId="2" borderId="0" xfId="0" applyFont="1" applyFill="1" applyAlignment="1">
      <alignment horizontal="center" vertical="center" wrapText="1"/>
    </xf>
    <xf numFmtId="0" fontId="13" fillId="2" borderId="0" xfId="0" applyFont="1" applyFill="1" applyAlignment="1">
      <alignment horizontal="right" vertical="center" wrapText="1"/>
    </xf>
    <xf numFmtId="0" fontId="16" fillId="16" borderId="0" xfId="0" applyFont="1" applyFill="1" applyAlignment="1">
      <alignment vertical="center" wrapText="1"/>
    </xf>
    <xf numFmtId="0" fontId="14" fillId="16" borderId="0" xfId="0" applyFont="1" applyFill="1" applyAlignment="1">
      <alignment horizontal="center" vertical="center" wrapText="1"/>
    </xf>
    <xf numFmtId="0" fontId="14" fillId="16" borderId="10" xfId="0" applyFont="1" applyFill="1" applyBorder="1" applyAlignment="1">
      <alignment horizontal="center" vertical="center" wrapText="1"/>
    </xf>
    <xf numFmtId="0" fontId="16" fillId="17" borderId="0" xfId="0" applyFont="1" applyFill="1" applyAlignment="1">
      <alignment vertical="center" wrapText="1"/>
    </xf>
    <xf numFmtId="0" fontId="14" fillId="17" borderId="0" xfId="0" applyFont="1" applyFill="1" applyAlignment="1">
      <alignment horizontal="center" vertical="center" wrapText="1"/>
    </xf>
    <xf numFmtId="0" fontId="14" fillId="17" borderId="9" xfId="0" applyFont="1" applyFill="1" applyBorder="1" applyAlignment="1">
      <alignment horizontal="center" vertical="center" wrapText="1"/>
    </xf>
    <xf numFmtId="0" fontId="17" fillId="2" borderId="0" xfId="0" applyFont="1" applyFill="1" applyAlignment="1">
      <alignment horizontal="left" vertical="center"/>
    </xf>
    <xf numFmtId="0" fontId="16" fillId="11" borderId="0" xfId="0" applyFont="1" applyFill="1" applyAlignment="1">
      <alignment vertical="center" wrapText="1"/>
    </xf>
    <xf numFmtId="0" fontId="14" fillId="11" borderId="0" xfId="0" applyFont="1" applyFill="1" applyAlignment="1">
      <alignment horizontal="center" vertical="center" wrapText="1"/>
    </xf>
    <xf numFmtId="0" fontId="14" fillId="11" borderId="8" xfId="0" applyFont="1" applyFill="1" applyBorder="1" applyAlignment="1">
      <alignment horizontal="center" vertical="center" wrapText="1"/>
    </xf>
    <xf numFmtId="0" fontId="13" fillId="13" borderId="12" xfId="0" applyFont="1" applyFill="1" applyBorder="1" applyAlignment="1">
      <alignment vertical="top" wrapText="1"/>
    </xf>
    <xf numFmtId="0" fontId="13" fillId="2" borderId="0" xfId="0" applyFont="1" applyFill="1" applyAlignment="1">
      <alignment horizontal="center" vertical="top" wrapText="1"/>
    </xf>
    <xf numFmtId="0" fontId="15" fillId="2" borderId="0" xfId="0" applyFont="1" applyFill="1" applyAlignment="1">
      <alignment horizontal="left" vertical="top" wrapText="1"/>
    </xf>
    <xf numFmtId="0" fontId="12" fillId="2" borderId="0" xfId="0" applyFont="1" applyFill="1" applyAlignment="1">
      <alignment horizontal="center" vertical="center"/>
    </xf>
    <xf numFmtId="0" fontId="15" fillId="2" borderId="0" xfId="0" applyFont="1" applyFill="1" applyAlignment="1">
      <alignment horizontal="right" vertical="top" wrapText="1"/>
    </xf>
    <xf numFmtId="0" fontId="18" fillId="0" borderId="15" xfId="3" applyFont="1" applyBorder="1" applyAlignment="1">
      <alignment wrapText="1"/>
    </xf>
    <xf numFmtId="0" fontId="13" fillId="0" borderId="0" xfId="3" applyFont="1"/>
    <xf numFmtId="0" fontId="13" fillId="0" borderId="16" xfId="3" applyFont="1" applyBorder="1" applyAlignment="1">
      <alignment wrapText="1"/>
    </xf>
    <xf numFmtId="0" fontId="13" fillId="0" borderId="17" xfId="3" applyFont="1" applyBorder="1" applyAlignment="1">
      <alignment wrapText="1"/>
    </xf>
    <xf numFmtId="0" fontId="13" fillId="14" borderId="2" xfId="0" applyFont="1" applyFill="1" applyBorder="1" applyAlignment="1">
      <alignment horizontal="left" vertical="center" wrapText="1"/>
    </xf>
    <xf numFmtId="1" fontId="13" fillId="15" borderId="2" xfId="0" applyNumberFormat="1" applyFont="1" applyFill="1" applyBorder="1" applyAlignment="1" applyProtection="1">
      <alignment horizontal="left" vertical="center" wrapText="1"/>
      <protection locked="0"/>
    </xf>
    <xf numFmtId="0" fontId="13" fillId="10" borderId="2" xfId="0" applyFont="1" applyFill="1" applyBorder="1" applyAlignment="1" applyProtection="1">
      <alignment horizontal="left" vertical="center" wrapText="1"/>
      <protection locked="0"/>
    </xf>
    <xf numFmtId="0" fontId="2" fillId="7" borderId="5"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6" xfId="0" applyFont="1" applyFill="1" applyBorder="1" applyAlignment="1">
      <alignment horizontal="center" vertical="center"/>
    </xf>
    <xf numFmtId="0" fontId="2" fillId="7" borderId="0" xfId="0" applyFont="1" applyFill="1" applyAlignment="1">
      <alignment horizontal="center" vertical="center"/>
    </xf>
    <xf numFmtId="0" fontId="2" fillId="7" borderId="7" xfId="0" applyFont="1" applyFill="1" applyBorder="1" applyAlignment="1">
      <alignment horizontal="center" vertical="center"/>
    </xf>
    <xf numFmtId="0" fontId="2" fillId="7" borderId="4" xfId="0" applyFont="1" applyFill="1" applyBorder="1" applyAlignment="1">
      <alignment horizontal="center" vertical="center"/>
    </xf>
  </cellXfs>
  <cellStyles count="4">
    <cellStyle name="Hyperlink" xfId="2" builtinId="8"/>
    <cellStyle name="Normal" xfId="0" builtinId="0"/>
    <cellStyle name="Normal 2" xfId="3" xr:uid="{CDE4D6FC-958F-4CE7-852E-5A3140BC7687}"/>
    <cellStyle name="Per cent" xfId="1" builtinId="5"/>
  </cellStyles>
  <dxfs count="48">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s>
  <tableStyles count="0" defaultTableStyle="TableStyleMedium2" defaultPivotStyle="PivotStyleLight16"/>
  <colors>
    <mruColors>
      <color rgb="FFD8E4BC"/>
      <color rgb="FFC5D9F1"/>
      <color rgb="FF008CB0"/>
      <color rgb="FFDF7800"/>
      <color rgb="FFE8811D"/>
      <color rgb="FF7F3F00"/>
      <color rgb="FF366092"/>
      <color rgb="FFE26B0A"/>
      <color rgb="FFC9A407"/>
      <color rgb="FF5844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activeX/activeX5.xml><?xml version="1.0" encoding="utf-8"?>
<ax:ocx xmlns:ax="http://schemas.microsoft.com/office/2006/activeX" xmlns:r="http://schemas.openxmlformats.org/officeDocument/2006/relationships" ax:classid="{D7053240-CE69-11CD-A777-00DD01143C57}" ax:persistence="persistStreamInit" r:id="rId1"/>
</file>

<file path=xl/activeX/activeX6.xml><?xml version="1.0" encoding="utf-8"?>
<ax:ocx xmlns:ax="http://schemas.microsoft.com/office/2006/activeX" xmlns:r="http://schemas.openxmlformats.org/officeDocument/2006/relationships" ax:classid="{D7053240-CE69-11CD-A777-00DD01143C57}" ax:persistence="persistStreamInit" r:id="rId1"/>
</file>

<file path=xl/activeX/activeX7.xml><?xml version="1.0" encoding="utf-8"?>
<ax:ocx xmlns:ax="http://schemas.microsoft.com/office/2006/activeX" xmlns:r="http://schemas.openxmlformats.org/officeDocument/2006/relationships" ax:classid="{D7053240-CE69-11CD-A777-00DD01143C57}" ax:persistence="persistStreamInit"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88424867345702"/>
          <c:y val="0.13357617485781104"/>
          <c:w val="0.58743128393782762"/>
          <c:h val="0.69670772269336734"/>
        </c:manualLayout>
      </c:layout>
      <c:radarChart>
        <c:radarStyle val="marker"/>
        <c:varyColors val="0"/>
        <c:ser>
          <c:idx val="0"/>
          <c:order val="0"/>
          <c:spPr>
            <a:ln w="50800" cmpd="sng">
              <a:solidFill>
                <a:schemeClr val="accent3">
                  <a:lumMod val="50000"/>
                </a:schemeClr>
              </a:solidFill>
              <a:prstDash val="solid"/>
            </a:ln>
          </c:spPr>
          <c:marker>
            <c:symbol val="none"/>
          </c:marker>
          <c:cat>
            <c:strRef>
              <c:f>Chart!$A$2:$A$5</c:f>
              <c:strCache>
                <c:ptCount val="4"/>
                <c:pt idx="0">
                  <c:v>Woodland and biodiversity</c:v>
                </c:pt>
                <c:pt idx="1">
                  <c:v>Woodland and water</c:v>
                </c:pt>
                <c:pt idx="2">
                  <c:v>Woodland and community</c:v>
                </c:pt>
                <c:pt idx="3">
                  <c:v>Woodland and economy</c:v>
                </c:pt>
              </c:strCache>
            </c:strRef>
          </c:cat>
          <c:val>
            <c:numRef>
              <c:f>Chart!$B$2:$B$5</c:f>
              <c:numCache>
                <c:formatCode>0%</c:formatCode>
                <c:ptCount val="4"/>
                <c:pt idx="0">
                  <c:v>0</c:v>
                </c:pt>
                <c:pt idx="1">
                  <c:v>0</c:v>
                </c:pt>
                <c:pt idx="2">
                  <c:v>0</c:v>
                </c:pt>
                <c:pt idx="3">
                  <c:v>0</c:v>
                </c:pt>
              </c:numCache>
            </c:numRef>
          </c:val>
          <c:extLst>
            <c:ext xmlns:c16="http://schemas.microsoft.com/office/drawing/2014/chart" uri="{C3380CC4-5D6E-409C-BE32-E72D297353CC}">
              <c16:uniqueId val="{00000000-C314-4DE7-86A6-7FD04E82834B}"/>
            </c:ext>
          </c:extLst>
        </c:ser>
        <c:dLbls>
          <c:showLegendKey val="0"/>
          <c:showVal val="0"/>
          <c:showCatName val="0"/>
          <c:showSerName val="0"/>
          <c:showPercent val="0"/>
          <c:showBubbleSize val="0"/>
        </c:dLbls>
        <c:axId val="115176576"/>
        <c:axId val="115178112"/>
      </c:radarChart>
      <c:catAx>
        <c:axId val="115176576"/>
        <c:scaling>
          <c:orientation val="minMax"/>
        </c:scaling>
        <c:delete val="0"/>
        <c:axPos val="b"/>
        <c:majorGridlines/>
        <c:numFmt formatCode="General" sourceLinked="0"/>
        <c:majorTickMark val="out"/>
        <c:minorTickMark val="none"/>
        <c:tickLblPos val="nextTo"/>
        <c:spPr>
          <a:ln>
            <a:solidFill>
              <a:schemeClr val="accent3">
                <a:lumMod val="50000"/>
              </a:schemeClr>
            </a:solidFill>
          </a:ln>
        </c:spPr>
        <c:txPr>
          <a:bodyPr/>
          <a:lstStyle/>
          <a:p>
            <a:pPr>
              <a:defRPr sz="1600" b="0">
                <a:solidFill>
                  <a:schemeClr val="accent3">
                    <a:lumMod val="50000"/>
                    <a:alpha val="94000"/>
                  </a:schemeClr>
                </a:solidFill>
              </a:defRPr>
            </a:pPr>
            <a:endParaRPr lang="en-US"/>
          </a:p>
        </c:txPr>
        <c:crossAx val="115178112"/>
        <c:crosses val="autoZero"/>
        <c:auto val="1"/>
        <c:lblAlgn val="ctr"/>
        <c:lblOffset val="100"/>
        <c:noMultiLvlLbl val="0"/>
      </c:catAx>
      <c:valAx>
        <c:axId val="115178112"/>
        <c:scaling>
          <c:orientation val="minMax"/>
          <c:max val="1"/>
          <c:min val="0"/>
        </c:scaling>
        <c:delete val="1"/>
        <c:axPos val="l"/>
        <c:majorGridlines>
          <c:spPr>
            <a:ln w="47625">
              <a:solidFill>
                <a:schemeClr val="accent3"/>
              </a:solidFill>
              <a:prstDash val="dash"/>
            </a:ln>
          </c:spPr>
        </c:majorGridlines>
        <c:numFmt formatCode="0%" sourceLinked="1"/>
        <c:majorTickMark val="cross"/>
        <c:minorTickMark val="none"/>
        <c:tickLblPos val="nextTo"/>
        <c:crossAx val="115176576"/>
        <c:crosses val="autoZero"/>
        <c:crossBetween val="between"/>
        <c:majorUnit val="0.2"/>
        <c:minorUnit val="1.0000000000000002E-2"/>
      </c:valAx>
      <c:spPr>
        <a:ln w="9525">
          <a:prstDash val="sysDash"/>
        </a:ln>
      </c:spPr>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703049878689549"/>
          <c:y val="0.16454332643309022"/>
          <c:w val="0.50106187577214478"/>
          <c:h val="0.65125732747779996"/>
        </c:manualLayout>
      </c:layout>
      <c:radarChart>
        <c:radarStyle val="marker"/>
        <c:varyColors val="0"/>
        <c:ser>
          <c:idx val="0"/>
          <c:order val="0"/>
          <c:spPr>
            <a:ln w="19050" cmpd="sng">
              <a:solidFill>
                <a:srgbClr val="C00000"/>
              </a:solidFill>
              <a:prstDash val="solid"/>
            </a:ln>
          </c:spPr>
          <c:marker>
            <c:symbol val="none"/>
          </c:marker>
          <c:cat>
            <c:strRef>
              <c:f>Chart!$A$2:$A$5</c:f>
              <c:strCache>
                <c:ptCount val="4"/>
                <c:pt idx="0">
                  <c:v>Woodland and biodiversity</c:v>
                </c:pt>
                <c:pt idx="1">
                  <c:v>Woodland and water</c:v>
                </c:pt>
                <c:pt idx="2">
                  <c:v>Woodland and community</c:v>
                </c:pt>
                <c:pt idx="3">
                  <c:v>Woodland and economy</c:v>
                </c:pt>
              </c:strCache>
            </c:strRef>
          </c:cat>
          <c:val>
            <c:numRef>
              <c:f>Chart!$B$2:$B$5</c:f>
              <c:numCache>
                <c:formatCode>0%</c:formatCode>
                <c:ptCount val="4"/>
                <c:pt idx="0">
                  <c:v>0</c:v>
                </c:pt>
                <c:pt idx="1">
                  <c:v>0</c:v>
                </c:pt>
                <c:pt idx="2">
                  <c:v>0</c:v>
                </c:pt>
                <c:pt idx="3">
                  <c:v>0</c:v>
                </c:pt>
              </c:numCache>
            </c:numRef>
          </c:val>
          <c:extLst>
            <c:ext xmlns:c16="http://schemas.microsoft.com/office/drawing/2014/chart" uri="{C3380CC4-5D6E-409C-BE32-E72D297353CC}">
              <c16:uniqueId val="{00000000-73D1-4CEC-A4E0-D862134F0977}"/>
            </c:ext>
          </c:extLst>
        </c:ser>
        <c:dLbls>
          <c:showLegendKey val="0"/>
          <c:showVal val="0"/>
          <c:showCatName val="0"/>
          <c:showSerName val="0"/>
          <c:showPercent val="0"/>
          <c:showBubbleSize val="0"/>
        </c:dLbls>
        <c:axId val="113791744"/>
        <c:axId val="113793280"/>
      </c:radarChart>
      <c:catAx>
        <c:axId val="113791744"/>
        <c:scaling>
          <c:orientation val="minMax"/>
        </c:scaling>
        <c:delete val="0"/>
        <c:axPos val="b"/>
        <c:majorGridlines/>
        <c:numFmt formatCode="General" sourceLinked="0"/>
        <c:majorTickMark val="out"/>
        <c:minorTickMark val="none"/>
        <c:tickLblPos val="nextTo"/>
        <c:spPr>
          <a:ln>
            <a:solidFill>
              <a:schemeClr val="accent3">
                <a:lumMod val="50000"/>
              </a:schemeClr>
            </a:solidFill>
          </a:ln>
        </c:spPr>
        <c:txPr>
          <a:bodyPr/>
          <a:lstStyle/>
          <a:p>
            <a:pPr>
              <a:defRPr sz="1100" b="0"/>
            </a:pPr>
            <a:endParaRPr lang="en-US"/>
          </a:p>
        </c:txPr>
        <c:crossAx val="113793280"/>
        <c:crosses val="autoZero"/>
        <c:auto val="1"/>
        <c:lblAlgn val="ctr"/>
        <c:lblOffset val="100"/>
        <c:noMultiLvlLbl val="0"/>
      </c:catAx>
      <c:valAx>
        <c:axId val="113793280"/>
        <c:scaling>
          <c:orientation val="minMax"/>
          <c:max val="1"/>
          <c:min val="0"/>
        </c:scaling>
        <c:delete val="1"/>
        <c:axPos val="l"/>
        <c:majorGridlines>
          <c:spPr>
            <a:ln>
              <a:solidFill>
                <a:srgbClr val="00B050"/>
              </a:solidFill>
            </a:ln>
          </c:spPr>
        </c:majorGridlines>
        <c:numFmt formatCode="0%" sourceLinked="1"/>
        <c:majorTickMark val="cross"/>
        <c:minorTickMark val="none"/>
        <c:tickLblPos val="nextTo"/>
        <c:crossAx val="113791744"/>
        <c:crosses val="autoZero"/>
        <c:crossBetween val="between"/>
        <c:majorUnit val="0.2"/>
        <c:minorUnit val="1.0000000000000002E-2"/>
      </c:valAx>
      <c:spPr>
        <a:ln w="9525">
          <a:prstDash val="sysDash"/>
        </a:ln>
      </c:spPr>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chart" Target="../charts/chart1.xml"/><Relationship Id="rId5" Type="http://schemas.openxmlformats.org/officeDocument/2006/relationships/image" Target="../media/image11.png"/><Relationship Id="rId4" Type="http://schemas.openxmlformats.org/officeDocument/2006/relationships/image" Target="../media/image10.emf"/></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emf"/><Relationship Id="rId2" Type="http://schemas.openxmlformats.org/officeDocument/2006/relationships/image" Target="../media/image6.emf"/><Relationship Id="rId1" Type="http://schemas.openxmlformats.org/officeDocument/2006/relationships/image" Target="../media/image7.emf"/><Relationship Id="rId6" Type="http://schemas.openxmlformats.org/officeDocument/2006/relationships/image" Target="../media/image2.emf"/><Relationship Id="rId5"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2838450</xdr:colOff>
          <xdr:row>9</xdr:row>
          <xdr:rowOff>0</xdr:rowOff>
        </xdr:from>
        <xdr:to>
          <xdr:col>1</xdr:col>
          <xdr:colOff>3152775</xdr:colOff>
          <xdr:row>9</xdr:row>
          <xdr:rowOff>0</xdr:rowOff>
        </xdr:to>
        <xdr:sp macro="" textlink="">
          <xdr:nvSpPr>
            <xdr:cNvPr id="2066" name="CommandButton21"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2819400</xdr:colOff>
          <xdr:row>9</xdr:row>
          <xdr:rowOff>0</xdr:rowOff>
        </xdr:from>
        <xdr:to>
          <xdr:col>2</xdr:col>
          <xdr:colOff>3133725</xdr:colOff>
          <xdr:row>9</xdr:row>
          <xdr:rowOff>0</xdr:rowOff>
        </xdr:to>
        <xdr:sp macro="" textlink="">
          <xdr:nvSpPr>
            <xdr:cNvPr id="2081" name="CommandButton22"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2828925</xdr:colOff>
          <xdr:row>9</xdr:row>
          <xdr:rowOff>0</xdr:rowOff>
        </xdr:from>
        <xdr:to>
          <xdr:col>3</xdr:col>
          <xdr:colOff>3143250</xdr:colOff>
          <xdr:row>9</xdr:row>
          <xdr:rowOff>0</xdr:rowOff>
        </xdr:to>
        <xdr:sp macro="" textlink="">
          <xdr:nvSpPr>
            <xdr:cNvPr id="2082" name="CommandButton23"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9</xdr:row>
          <xdr:rowOff>0</xdr:rowOff>
        </xdr:from>
        <xdr:to>
          <xdr:col>5</xdr:col>
          <xdr:colOff>0</xdr:colOff>
          <xdr:row>9</xdr:row>
          <xdr:rowOff>0</xdr:rowOff>
        </xdr:to>
        <xdr:sp macro="" textlink="">
          <xdr:nvSpPr>
            <xdr:cNvPr id="2083" name="CommandButton24"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9</xdr:row>
          <xdr:rowOff>0</xdr:rowOff>
        </xdr:from>
        <xdr:to>
          <xdr:col>5</xdr:col>
          <xdr:colOff>0</xdr:colOff>
          <xdr:row>9</xdr:row>
          <xdr:rowOff>0</xdr:rowOff>
        </xdr:to>
        <xdr:sp macro="" textlink="">
          <xdr:nvSpPr>
            <xdr:cNvPr id="2084" name="CommandButton25"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2809875</xdr:colOff>
          <xdr:row>9</xdr:row>
          <xdr:rowOff>0</xdr:rowOff>
        </xdr:from>
        <xdr:to>
          <xdr:col>5</xdr:col>
          <xdr:colOff>3143250</xdr:colOff>
          <xdr:row>9</xdr:row>
          <xdr:rowOff>0</xdr:rowOff>
        </xdr:to>
        <xdr:sp macro="" textlink="">
          <xdr:nvSpPr>
            <xdr:cNvPr id="2124" name="CommandButton2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2828925</xdr:colOff>
          <xdr:row>9</xdr:row>
          <xdr:rowOff>0</xdr:rowOff>
        </xdr:from>
        <xdr:to>
          <xdr:col>4</xdr:col>
          <xdr:colOff>3143250</xdr:colOff>
          <xdr:row>9</xdr:row>
          <xdr:rowOff>0</xdr:rowOff>
        </xdr:to>
        <xdr:sp macro="" textlink="">
          <xdr:nvSpPr>
            <xdr:cNvPr id="2125" name="CommandButton1"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71362</xdr:colOff>
      <xdr:row>10</xdr:row>
      <xdr:rowOff>115455</xdr:rowOff>
    </xdr:from>
    <xdr:to>
      <xdr:col>5</xdr:col>
      <xdr:colOff>7778749</xdr:colOff>
      <xdr:row>27</xdr:row>
      <xdr:rowOff>182327</xdr:rowOff>
    </xdr:to>
    <xdr:graphicFrame macro="">
      <xdr:nvGraphicFramePr>
        <xdr:cNvPr id="3" name="Chart 2" descr="A diamond shaped radar graph which plots the woodland scores for biodiveristy at the top, water on the right hand side, community at the bottom, and economy on the left hand side.">
          <a:extLst>
            <a:ext uri="{FF2B5EF4-FFF2-40B4-BE49-F238E27FC236}">
              <a16:creationId xmlns:a16="http://schemas.microsoft.com/office/drawing/2014/main" id="{221676B6-B205-4565-99D4-30A72C6079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447389</xdr:colOff>
      <xdr:row>10</xdr:row>
      <xdr:rowOff>43298</xdr:rowOff>
    </xdr:from>
    <xdr:to>
      <xdr:col>2</xdr:col>
      <xdr:colOff>1521691</xdr:colOff>
      <xdr:row>12</xdr:row>
      <xdr:rowOff>72296</xdr:rowOff>
    </xdr:to>
    <xdr:grpSp>
      <xdr:nvGrpSpPr>
        <xdr:cNvPr id="10" name="Group 3">
          <a:extLst>
            <a:ext uri="{FF2B5EF4-FFF2-40B4-BE49-F238E27FC236}">
              <a16:creationId xmlns:a16="http://schemas.microsoft.com/office/drawing/2014/main" id="{59AAA24A-7C5D-4870-AA7C-2019CAE1BE25}"/>
            </a:ext>
            <a:ext uri="{C183D7F6-B498-43B3-948B-1728B52AA6E4}">
              <adec:decorative xmlns:adec="http://schemas.microsoft.com/office/drawing/2017/decorative" val="1"/>
            </a:ext>
          </a:extLst>
        </xdr:cNvPr>
        <xdr:cNvGrpSpPr>
          <a:grpSpLocks noChangeAspect="1"/>
        </xdr:cNvGrpSpPr>
      </xdr:nvGrpSpPr>
      <xdr:grpSpPr bwMode="auto">
        <a:xfrm>
          <a:off x="3830122" y="3106910"/>
          <a:ext cx="1072397" cy="915524"/>
          <a:chOff x="136" y="168"/>
          <a:chExt cx="63" cy="42"/>
        </a:xfrm>
      </xdr:grpSpPr>
      <xdr:sp macro="" textlink="">
        <xdr:nvSpPr>
          <xdr:cNvPr id="11" name="AutoShape 2">
            <a:extLst>
              <a:ext uri="{FF2B5EF4-FFF2-40B4-BE49-F238E27FC236}">
                <a16:creationId xmlns:a16="http://schemas.microsoft.com/office/drawing/2014/main" id="{0E9B7434-8D84-AE9F-254E-944F2725D69F}"/>
              </a:ext>
            </a:extLst>
          </xdr:cNvPr>
          <xdr:cNvSpPr>
            <a:spLocks noChangeAspect="1" noChangeArrowheads="1" noTextEdit="1"/>
          </xdr:cNvSpPr>
        </xdr:nvSpPr>
        <xdr:spPr bwMode="auto">
          <a:xfrm>
            <a:off x="136" y="168"/>
            <a:ext cx="62" cy="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12" name="Picture 11">
            <a:extLst>
              <a:ext uri="{FF2B5EF4-FFF2-40B4-BE49-F238E27FC236}">
                <a16:creationId xmlns:a16="http://schemas.microsoft.com/office/drawing/2014/main" id="{30D2002D-3F84-D58A-F17A-D7CEDDA3F0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 y="168"/>
            <a:ext cx="59" cy="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505115</xdr:colOff>
      <xdr:row>11</xdr:row>
      <xdr:rowOff>259774</xdr:rowOff>
    </xdr:from>
    <xdr:to>
      <xdr:col>4</xdr:col>
      <xdr:colOff>1489420</xdr:colOff>
      <xdr:row>14</xdr:row>
      <xdr:rowOff>2316</xdr:rowOff>
    </xdr:to>
    <xdr:pic>
      <xdr:nvPicPr>
        <xdr:cNvPr id="14" name="Picture 13">
          <a:extLst>
            <a:ext uri="{FF2B5EF4-FFF2-40B4-BE49-F238E27FC236}">
              <a16:creationId xmlns:a16="http://schemas.microsoft.com/office/drawing/2014/main" id="{91F08DC4-92B7-4DE8-B0EE-D85FE5F4615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679547" y="3636819"/>
          <a:ext cx="1034470" cy="808182"/>
        </a:xfrm>
        <a:prstGeom prst="rect">
          <a:avLst/>
        </a:prstGeom>
      </xdr:spPr>
    </xdr:pic>
    <xdr:clientData/>
  </xdr:twoCellAnchor>
  <xdr:twoCellAnchor editAs="oneCell">
    <xdr:from>
      <xdr:col>2</xdr:col>
      <xdr:colOff>447386</xdr:colOff>
      <xdr:row>11</xdr:row>
      <xdr:rowOff>282581</xdr:rowOff>
    </xdr:from>
    <xdr:to>
      <xdr:col>2</xdr:col>
      <xdr:colOff>1558001</xdr:colOff>
      <xdr:row>14</xdr:row>
      <xdr:rowOff>71524</xdr:rowOff>
    </xdr:to>
    <xdr:pic>
      <xdr:nvPicPr>
        <xdr:cNvPr id="15" name="Picture 14">
          <a:extLst>
            <a:ext uri="{FF2B5EF4-FFF2-40B4-BE49-F238E27FC236}">
              <a16:creationId xmlns:a16="http://schemas.microsoft.com/office/drawing/2014/main" id="{605D780A-EDDF-4D91-988F-1714AD64FDC6}"/>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83181" y="3659626"/>
          <a:ext cx="1111250" cy="87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450850</xdr:colOff>
      <xdr:row>10</xdr:row>
      <xdr:rowOff>88900</xdr:rowOff>
    </xdr:from>
    <xdr:to>
      <xdr:col>5</xdr:col>
      <xdr:colOff>0</xdr:colOff>
      <xdr:row>11</xdr:row>
      <xdr:rowOff>262890</xdr:rowOff>
    </xdr:to>
    <xdr:sp macro="" textlink="">
      <xdr:nvSpPr>
        <xdr:cNvPr id="2127" name="AutoShape 79">
          <a:extLst>
            <a:ext uri="{FF2B5EF4-FFF2-40B4-BE49-F238E27FC236}">
              <a16:creationId xmlns:a16="http://schemas.microsoft.com/office/drawing/2014/main" id="{B87AA643-9E33-7540-798E-F33526B43FC3}"/>
            </a:ext>
          </a:extLst>
        </xdr:cNvPr>
        <xdr:cNvSpPr>
          <a:spLocks noChangeAspect="1" noChangeArrowheads="1"/>
        </xdr:cNvSpPr>
      </xdr:nvSpPr>
      <xdr:spPr bwMode="auto">
        <a:xfrm>
          <a:off x="10623550" y="3130550"/>
          <a:ext cx="1092200" cy="749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428626</xdr:colOff>
      <xdr:row>10</xdr:row>
      <xdr:rowOff>19050</xdr:rowOff>
    </xdr:from>
    <xdr:to>
      <xdr:col>4</xdr:col>
      <xdr:colOff>1485901</xdr:colOff>
      <xdr:row>11</xdr:row>
      <xdr:rowOff>225306</xdr:rowOff>
    </xdr:to>
    <xdr:pic>
      <xdr:nvPicPr>
        <xdr:cNvPr id="2" name="Picture 1">
          <a:extLst>
            <a:ext uri="{FF2B5EF4-FFF2-40B4-BE49-F238E27FC236}">
              <a16:creationId xmlns:a16="http://schemas.microsoft.com/office/drawing/2014/main" id="{88A4D22E-BB93-0C11-1CD2-5B88CA4180C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601326" y="3067050"/>
          <a:ext cx="1057275" cy="7891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238125</xdr:colOff>
      <xdr:row>8</xdr:row>
      <xdr:rowOff>114300</xdr:rowOff>
    </xdr:from>
    <xdr:to>
      <xdr:col>5</xdr:col>
      <xdr:colOff>123825</xdr:colOff>
      <xdr:row>28</xdr:row>
      <xdr:rowOff>180975</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cotsconnect.sharepoint.com/sites/WoodlandCarbonCode-ORG-SG/Shared%20Documents/General/WCC%20Standard%20Review/Validation%20Docs/Carbon%20Calculator_Version%20DRAFTV3.0_August%202025.xlsx" TargetMode="External"/><Relationship Id="rId1" Type="http://schemas.openxmlformats.org/officeDocument/2006/relationships/externalLinkPath" Target="Carbon%20Calculator_Version%20DRAFTV3.0_August%202025.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S:\Climate%20Change\Woodland%20Carbon%20Code\Published%20Documentation\Docs%20Validation\Carbon%20Calculator\Working%20Draft\WCC_CarbonCalculationSpreadsheet_Draft%20Version3_15Nov2024_updated_PG.xlsx" TargetMode="External"/><Relationship Id="rId1" Type="http://schemas.openxmlformats.org/officeDocument/2006/relationships/externalLinkPath" Target="WCC_CarbonCalculationSpreadsheet_Draft%20Version3_15Nov2024_updated_P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andardProjectCarbonCalculator"/>
      <sheetName val="SmallProjectCarbonCalculator"/>
      <sheetName val="Summary PIU area table"/>
      <sheetName val="Comparison old and new"/>
      <sheetName val="Biomass carbon lookup table"/>
      <sheetName val="Clearfell max seq values"/>
      <sheetName val="Validation lists"/>
      <sheetName val="Species_YC_Ranges"/>
      <sheetName val="Species lookup"/>
      <sheetName val="Disclaimer of Warranty"/>
      <sheetName val="Version 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A2" t="str">
            <v>Select species</v>
          </cell>
          <cell r="D2" t="str">
            <v>Select species first</v>
          </cell>
        </row>
        <row r="3">
          <cell r="A3" t="str">
            <v>Alder</v>
          </cell>
          <cell r="C3" t="str">
            <v>Alnus spp.</v>
          </cell>
          <cell r="D3" t="str">
            <v>SAB</v>
          </cell>
        </row>
        <row r="4">
          <cell r="A4" t="str">
            <v>Armand's pine</v>
          </cell>
          <cell r="C4" t="str">
            <v>Pinus armandii</v>
          </cell>
          <cell r="D4" t="str">
            <v>SP</v>
          </cell>
        </row>
        <row r="5">
          <cell r="A5" t="str">
            <v>Ash</v>
          </cell>
          <cell r="B5" t="str">
            <v>AH (SAB)</v>
          </cell>
          <cell r="C5" t="str">
            <v>Fraxinus excelsior</v>
          </cell>
          <cell r="D5" t="str">
            <v>SAB</v>
          </cell>
        </row>
        <row r="6">
          <cell r="A6" t="str">
            <v>Aspen</v>
          </cell>
          <cell r="C6" t="str">
            <v>Populus tremula</v>
          </cell>
          <cell r="D6" t="str">
            <v>SAB</v>
          </cell>
        </row>
        <row r="7">
          <cell r="A7" t="str">
            <v>Atlas cedar</v>
          </cell>
          <cell r="C7" t="str">
            <v>Cedrus atlantica</v>
          </cell>
          <cell r="D7" t="str">
            <v>NF</v>
          </cell>
        </row>
        <row r="8">
          <cell r="A8" t="str">
            <v>Austrian pine</v>
          </cell>
          <cell r="C8" t="str">
            <v>Pinus nigra var nigra</v>
          </cell>
          <cell r="D8" t="str">
            <v>CP</v>
          </cell>
        </row>
        <row r="9">
          <cell r="A9" t="str">
            <v>Beech</v>
          </cell>
          <cell r="B9" t="str">
            <v>BE</v>
          </cell>
          <cell r="C9" t="str">
            <v>Fagus sylvatica</v>
          </cell>
          <cell r="D9" t="str">
            <v>BE</v>
          </cell>
        </row>
        <row r="10">
          <cell r="A10" t="str">
            <v>Bhutan pine</v>
          </cell>
          <cell r="C10" t="str">
            <v>Pinus wallichiana</v>
          </cell>
          <cell r="D10" t="str">
            <v>SP</v>
          </cell>
        </row>
        <row r="11">
          <cell r="A11" t="str">
            <v>Big leaf maple</v>
          </cell>
          <cell r="C11" t="str">
            <v>Acer macrophyllum</v>
          </cell>
          <cell r="D11" t="str">
            <v>SAB</v>
          </cell>
        </row>
        <row r="12">
          <cell r="A12" t="str">
            <v xml:space="preserve">Birch (downy/silver) </v>
          </cell>
          <cell r="B12" t="str">
            <v>BI (SAB)</v>
          </cell>
          <cell r="C12" t="str">
            <v>Betula spp.</v>
          </cell>
          <cell r="D12" t="str">
            <v>SAB</v>
          </cell>
        </row>
        <row r="13">
          <cell r="A13" t="str">
            <v>Bird cherry</v>
          </cell>
          <cell r="C13" t="str">
            <v>Prunus padus</v>
          </cell>
          <cell r="D13" t="str">
            <v>SAB</v>
          </cell>
        </row>
        <row r="14">
          <cell r="A14" t="str">
            <v>Bishop pine</v>
          </cell>
          <cell r="C14" t="str">
            <v>Pinus muricata</v>
          </cell>
          <cell r="D14" t="str">
            <v>CP</v>
          </cell>
        </row>
        <row r="15">
          <cell r="A15" t="str">
            <v>Black poplar</v>
          </cell>
          <cell r="C15" t="str">
            <v>Populus nigra</v>
          </cell>
          <cell r="D15" t="str">
            <v>SAB</v>
          </cell>
        </row>
        <row r="16">
          <cell r="A16" t="str">
            <v>Black walnut</v>
          </cell>
          <cell r="C16" t="str">
            <v>Juglans nigra</v>
          </cell>
          <cell r="D16" t="str">
            <v>OK</v>
          </cell>
        </row>
        <row r="17">
          <cell r="A17" t="str">
            <v>Blackthorn</v>
          </cell>
          <cell r="C17" t="str">
            <v>Prunus spinose</v>
          </cell>
          <cell r="D17" t="str">
            <v>SAB</v>
          </cell>
        </row>
        <row r="18">
          <cell r="A18" t="str">
            <v>Bornmuller's fir</v>
          </cell>
          <cell r="C18" t="str">
            <v>Abies bornmuelleriana</v>
          </cell>
          <cell r="D18" t="str">
            <v>NF</v>
          </cell>
        </row>
        <row r="19">
          <cell r="A19" t="str">
            <v>Box</v>
          </cell>
          <cell r="C19" t="str">
            <v>Buxus spp.</v>
          </cell>
          <cell r="D19" t="str">
            <v>SAB</v>
          </cell>
        </row>
        <row r="20">
          <cell r="A20" t="str">
            <v>Calabrian pine</v>
          </cell>
          <cell r="C20" t="str">
            <v>Pinus brutia</v>
          </cell>
          <cell r="D20" t="str">
            <v>SP</v>
          </cell>
        </row>
        <row r="21">
          <cell r="A21" t="str">
            <v>Cedar of Lebanon</v>
          </cell>
          <cell r="C21" t="str">
            <v>Cedrus libani</v>
          </cell>
          <cell r="D21" t="str">
            <v>NF</v>
          </cell>
        </row>
        <row r="22">
          <cell r="A22" t="str">
            <v>Cider gum</v>
          </cell>
          <cell r="C22" t="str">
            <v>Eucalyptus gunnii</v>
          </cell>
          <cell r="D22" t="str">
            <v>SAB</v>
          </cell>
        </row>
        <row r="23">
          <cell r="A23" t="str">
            <v>Coast redwood</v>
          </cell>
          <cell r="C23" t="str">
            <v>Sequoia sempervirens</v>
          </cell>
          <cell r="D23" t="str">
            <v>GF</v>
          </cell>
        </row>
        <row r="24">
          <cell r="A24" t="str">
            <v>Common alder</v>
          </cell>
          <cell r="C24" t="str">
            <v>Alnus glutinosa</v>
          </cell>
          <cell r="D24" t="str">
            <v>SAB</v>
          </cell>
        </row>
        <row r="25">
          <cell r="A25" t="str">
            <v>Common lime</v>
          </cell>
          <cell r="C25" t="str">
            <v>Tilia europea</v>
          </cell>
          <cell r="D25" t="str">
            <v>SAB</v>
          </cell>
        </row>
        <row r="26">
          <cell r="A26" t="str">
            <v>Common walnut</v>
          </cell>
          <cell r="C26" t="str">
            <v>Juglans regia</v>
          </cell>
          <cell r="D26" t="str">
            <v>OK</v>
          </cell>
        </row>
        <row r="27">
          <cell r="A27" t="str">
            <v>Corsican pine</v>
          </cell>
          <cell r="B27" t="str">
            <v>CP</v>
          </cell>
          <cell r="C27" t="str">
            <v>Pinus nigra var maritima</v>
          </cell>
          <cell r="D27" t="str">
            <v>CP</v>
          </cell>
        </row>
        <row r="28">
          <cell r="A28" t="str">
            <v>Crab apple</v>
          </cell>
          <cell r="C28" t="str">
            <v>Malus sylvestris</v>
          </cell>
          <cell r="D28" t="str">
            <v>SAB</v>
          </cell>
        </row>
        <row r="29">
          <cell r="A29" t="str">
            <v>Crack willow</v>
          </cell>
          <cell r="C29" t="str">
            <v>Salix fragilis</v>
          </cell>
          <cell r="D29" t="str">
            <v>SAB</v>
          </cell>
        </row>
        <row r="30">
          <cell r="A30" t="str">
            <v>Douglas fir</v>
          </cell>
          <cell r="B30" t="str">
            <v>DF</v>
          </cell>
          <cell r="C30" t="str">
            <v>Pseudotsuga menziesii</v>
          </cell>
          <cell r="D30" t="str">
            <v>DF</v>
          </cell>
        </row>
        <row r="31">
          <cell r="A31" t="str">
            <v>Downy birch</v>
          </cell>
          <cell r="C31" t="str">
            <v>Betula pubescens</v>
          </cell>
          <cell r="D31" t="str">
            <v>SAB</v>
          </cell>
        </row>
        <row r="32">
          <cell r="A32" t="str">
            <v>Downy oak</v>
          </cell>
          <cell r="C32" t="str">
            <v>Quercus pubescens</v>
          </cell>
          <cell r="D32" t="str">
            <v>OK</v>
          </cell>
        </row>
        <row r="33">
          <cell r="A33" t="str">
            <v>Elm</v>
          </cell>
          <cell r="C33" t="str">
            <v>Ulmus spp.</v>
          </cell>
          <cell r="D33" t="str">
            <v>BE</v>
          </cell>
        </row>
        <row r="34">
          <cell r="A34" t="str">
            <v>English elm</v>
          </cell>
          <cell r="C34" t="str">
            <v>Ulmus procera</v>
          </cell>
          <cell r="D34" t="str">
            <v>BE</v>
          </cell>
        </row>
        <row r="35">
          <cell r="A35" t="str">
            <v>European larch</v>
          </cell>
          <cell r="B35" t="str">
            <v>EL</v>
          </cell>
          <cell r="C35" t="str">
            <v>Larix decidua</v>
          </cell>
          <cell r="D35" t="str">
            <v>EL</v>
          </cell>
        </row>
        <row r="36">
          <cell r="A36" t="str">
            <v>European silver fir</v>
          </cell>
          <cell r="C36" t="str">
            <v>Abies alba</v>
          </cell>
          <cell r="D36" t="str">
            <v>NF</v>
          </cell>
        </row>
        <row r="37">
          <cell r="A37" t="str">
            <v>Field maple</v>
          </cell>
          <cell r="C37" t="str">
            <v>Acer campestre</v>
          </cell>
          <cell r="D37" t="str">
            <v>SAB</v>
          </cell>
        </row>
        <row r="38">
          <cell r="A38" t="str">
            <v>Goat willow</v>
          </cell>
          <cell r="C38" t="str">
            <v>Salix caprea</v>
          </cell>
          <cell r="D38" t="str">
            <v>SAB</v>
          </cell>
        </row>
        <row r="39">
          <cell r="A39" t="str">
            <v>Grand fir</v>
          </cell>
          <cell r="B39" t="str">
            <v>GF</v>
          </cell>
          <cell r="C39" t="str">
            <v>Abies grandis</v>
          </cell>
          <cell r="D39" t="str">
            <v>GF</v>
          </cell>
        </row>
        <row r="40">
          <cell r="A40" t="str">
            <v>Grecian fir</v>
          </cell>
          <cell r="C40" t="str">
            <v>Abies cephalonica</v>
          </cell>
          <cell r="D40" t="str">
            <v>NF</v>
          </cell>
        </row>
        <row r="41">
          <cell r="A41" t="str">
            <v>Green alder</v>
          </cell>
          <cell r="C41" t="str">
            <v>Alnus viridis</v>
          </cell>
          <cell r="D41" t="str">
            <v>SAB</v>
          </cell>
        </row>
        <row r="42">
          <cell r="A42" t="str">
            <v>Grey alder</v>
          </cell>
          <cell r="C42" t="str">
            <v>Alnus incana</v>
          </cell>
          <cell r="D42" t="str">
            <v>SAB</v>
          </cell>
        </row>
        <row r="43">
          <cell r="A43" t="str">
            <v>Grey poplar</v>
          </cell>
          <cell r="C43" t="str">
            <v>Populus canescens</v>
          </cell>
          <cell r="D43" t="str">
            <v>SAB</v>
          </cell>
        </row>
        <row r="44">
          <cell r="A44" t="str">
            <v>Grey willow</v>
          </cell>
          <cell r="C44" t="str">
            <v>Salix cinerea</v>
          </cell>
          <cell r="D44" t="str">
            <v>SAB</v>
          </cell>
        </row>
        <row r="45">
          <cell r="A45" t="str">
            <v>Hawthorn species</v>
          </cell>
          <cell r="C45" t="str">
            <v>Crataegus spp</v>
          </cell>
          <cell r="D45" t="str">
            <v>SAB</v>
          </cell>
        </row>
        <row r="46">
          <cell r="A46" t="str">
            <v>Hazel</v>
          </cell>
          <cell r="C46" t="str">
            <v>Corylus avellana</v>
          </cell>
          <cell r="D46" t="str">
            <v>SAB</v>
          </cell>
        </row>
        <row r="47">
          <cell r="A47" t="str">
            <v>Holly species</v>
          </cell>
          <cell r="C47" t="str">
            <v>Ilex spp.</v>
          </cell>
          <cell r="D47" t="str">
            <v>SAB</v>
          </cell>
        </row>
        <row r="48">
          <cell r="A48" t="str">
            <v>Holm oak</v>
          </cell>
          <cell r="C48" t="str">
            <v>Quercus ilex</v>
          </cell>
          <cell r="D48" t="str">
            <v>OK</v>
          </cell>
        </row>
        <row r="49">
          <cell r="A49" t="str">
            <v>Hornbeam</v>
          </cell>
          <cell r="C49" t="str">
            <v>Carpinus betulus</v>
          </cell>
          <cell r="D49" t="str">
            <v>BE</v>
          </cell>
        </row>
        <row r="50">
          <cell r="A50" t="str">
            <v>Horse chestnut</v>
          </cell>
          <cell r="C50" t="str">
            <v>Aesculus hippocastanum</v>
          </cell>
          <cell r="D50" t="str">
            <v>SAB</v>
          </cell>
        </row>
        <row r="51">
          <cell r="A51" t="str">
            <v>Hungarian oak</v>
          </cell>
          <cell r="C51" t="str">
            <v>Quercus frainetto</v>
          </cell>
          <cell r="D51" t="str">
            <v>OK</v>
          </cell>
        </row>
        <row r="52">
          <cell r="A52" t="str">
            <v>Hybrid larch</v>
          </cell>
          <cell r="B52" t="str">
            <v>HL</v>
          </cell>
          <cell r="C52" t="str">
            <v>Larix x eurolepis</v>
          </cell>
          <cell r="D52" t="str">
            <v>HL</v>
          </cell>
        </row>
        <row r="53">
          <cell r="A53" t="str">
            <v>Hybrid poplars</v>
          </cell>
          <cell r="C53" t="str">
            <v>Populus serotina/trichocarpa etc.</v>
          </cell>
          <cell r="D53" t="str">
            <v>SAB</v>
          </cell>
        </row>
        <row r="54">
          <cell r="A54" t="str">
            <v>Italian alder</v>
          </cell>
          <cell r="C54" t="str">
            <v>Alnus cordata</v>
          </cell>
          <cell r="D54" t="str">
            <v>SAB</v>
          </cell>
        </row>
        <row r="55">
          <cell r="A55" t="str">
            <v>Japanese cedar</v>
          </cell>
          <cell r="C55" t="str">
            <v>Cryptomeria japonica</v>
          </cell>
          <cell r="D55" t="str">
            <v>RC</v>
          </cell>
        </row>
        <row r="56">
          <cell r="A56" t="str">
            <v>Japanese larch</v>
          </cell>
          <cell r="B56" t="str">
            <v>JL</v>
          </cell>
          <cell r="C56" t="str">
            <v>Larix kaempferi</v>
          </cell>
          <cell r="D56" t="str">
            <v>JL</v>
          </cell>
        </row>
        <row r="57">
          <cell r="A57" t="str">
            <v>Korean pine</v>
          </cell>
          <cell r="C57" t="str">
            <v>Pinus koreana</v>
          </cell>
          <cell r="D57" t="str">
            <v>SP</v>
          </cell>
        </row>
        <row r="58">
          <cell r="A58" t="str">
            <v>Large-leaved lime</v>
          </cell>
          <cell r="C58" t="str">
            <v>Tilia platyphyllos</v>
          </cell>
          <cell r="D58" t="str">
            <v>SAB</v>
          </cell>
        </row>
        <row r="59">
          <cell r="A59" t="str">
            <v>Lawson's cypress</v>
          </cell>
          <cell r="C59" t="str">
            <v>Chamaecyparis lawsoniana</v>
          </cell>
          <cell r="D59" t="str">
            <v>RC</v>
          </cell>
        </row>
        <row r="60">
          <cell r="A60" t="str">
            <v>Lenga</v>
          </cell>
          <cell r="C60" t="str">
            <v>Nothofagus pumilio</v>
          </cell>
          <cell r="D60" t="str">
            <v>SAB</v>
          </cell>
        </row>
        <row r="61">
          <cell r="A61" t="str">
            <v>Leyland cypress</v>
          </cell>
          <cell r="B61" t="str">
            <v>LEC</v>
          </cell>
          <cell r="C61" t="str">
            <v>Cupressocyparis leylandii</v>
          </cell>
          <cell r="D61" t="str">
            <v>LEC</v>
          </cell>
        </row>
        <row r="62">
          <cell r="A62" t="str">
            <v>Lime</v>
          </cell>
          <cell r="C62" t="str">
            <v>Tilia spp.</v>
          </cell>
          <cell r="D62" t="str">
            <v>SAB</v>
          </cell>
        </row>
        <row r="63">
          <cell r="A63" t="str">
            <v>Loblolly pine</v>
          </cell>
          <cell r="C63" t="str">
            <v>Pinus taeda</v>
          </cell>
          <cell r="D63" t="str">
            <v>CP</v>
          </cell>
        </row>
        <row r="64">
          <cell r="A64" t="str">
            <v>Lodgepole pine</v>
          </cell>
          <cell r="B64" t="str">
            <v>LP</v>
          </cell>
          <cell r="C64" t="str">
            <v>Pinus contorta</v>
          </cell>
          <cell r="D64" t="str">
            <v>LP</v>
          </cell>
        </row>
        <row r="65">
          <cell r="A65" t="str">
            <v>London plane</v>
          </cell>
          <cell r="C65" t="str">
            <v>Platanus x acerifolia</v>
          </cell>
          <cell r="D65" t="str">
            <v>SAB</v>
          </cell>
        </row>
        <row r="66">
          <cell r="A66" t="str">
            <v>Macedonian pine</v>
          </cell>
          <cell r="C66" t="str">
            <v>Pinus peuce</v>
          </cell>
          <cell r="D66" t="str">
            <v>CP</v>
          </cell>
        </row>
        <row r="67">
          <cell r="A67" t="str">
            <v>Maritime pine</v>
          </cell>
          <cell r="C67" t="str">
            <v>Pinus pinaster</v>
          </cell>
          <cell r="D67" t="str">
            <v>LP</v>
          </cell>
        </row>
        <row r="68">
          <cell r="A68" t="str">
            <v>Mexican white pine</v>
          </cell>
          <cell r="C68" t="str">
            <v>Pinus ayacahuite</v>
          </cell>
          <cell r="D68" t="str">
            <v>SP</v>
          </cell>
        </row>
        <row r="69">
          <cell r="A69" t="str">
            <v>Monterey pine</v>
          </cell>
          <cell r="C69" t="str">
            <v>Pinus radiata</v>
          </cell>
          <cell r="D69" t="str">
            <v>CP</v>
          </cell>
        </row>
        <row r="70">
          <cell r="A70" t="str">
            <v>Mountain pine</v>
          </cell>
          <cell r="C70" t="str">
            <v>Pinus uncinata</v>
          </cell>
          <cell r="D70" t="str">
            <v>SP</v>
          </cell>
        </row>
        <row r="71">
          <cell r="A71" t="str">
            <v>Narrow-leafed ash</v>
          </cell>
          <cell r="C71" t="str">
            <v>Fraxinus angustifolia</v>
          </cell>
          <cell r="D71" t="str">
            <v>SAB</v>
          </cell>
        </row>
        <row r="72">
          <cell r="A72" t="str">
            <v>Nat Regen - Mixed Broadleaves</v>
          </cell>
          <cell r="B72" t="str">
            <v>NBL</v>
          </cell>
          <cell r="D72" t="str">
            <v>NBL</v>
          </cell>
        </row>
        <row r="73">
          <cell r="A73" t="str">
            <v>Nat Regen - Scots Pine</v>
          </cell>
          <cell r="B73" t="str">
            <v>NPI</v>
          </cell>
          <cell r="D73" t="str">
            <v>NPI</v>
          </cell>
        </row>
        <row r="74">
          <cell r="A74" t="str">
            <v>Noble fir</v>
          </cell>
          <cell r="B74" t="str">
            <v>NF</v>
          </cell>
          <cell r="C74" t="str">
            <v>Abies procera</v>
          </cell>
          <cell r="D74" t="str">
            <v>NF</v>
          </cell>
        </row>
        <row r="75">
          <cell r="A75" t="str">
            <v>Nordmann fir</v>
          </cell>
          <cell r="C75" t="str">
            <v>Abies nordmanniana</v>
          </cell>
          <cell r="D75" t="str">
            <v>NF</v>
          </cell>
        </row>
        <row r="76">
          <cell r="A76" t="str">
            <v>Norway maple</v>
          </cell>
          <cell r="C76" t="str">
            <v>Acer platanoides</v>
          </cell>
          <cell r="D76" t="str">
            <v>SAB</v>
          </cell>
        </row>
        <row r="77">
          <cell r="A77" t="str">
            <v>Norway spruce</v>
          </cell>
          <cell r="B77" t="str">
            <v>NS</v>
          </cell>
          <cell r="C77" t="str">
            <v>Picea abies</v>
          </cell>
          <cell r="D77" t="str">
            <v>NS</v>
          </cell>
        </row>
        <row r="78">
          <cell r="A78" t="str">
            <v xml:space="preserve">Oak (robur/petraea) </v>
          </cell>
          <cell r="B78" t="str">
            <v>OK</v>
          </cell>
          <cell r="C78" t="str">
            <v>Quercus spp.</v>
          </cell>
          <cell r="D78" t="str">
            <v>OK</v>
          </cell>
        </row>
        <row r="79">
          <cell r="A79" t="str">
            <v>Oriental beech</v>
          </cell>
          <cell r="C79" t="str">
            <v>Fagus orientalis</v>
          </cell>
          <cell r="D79" t="str">
            <v>BE</v>
          </cell>
        </row>
        <row r="80">
          <cell r="A80" t="str">
            <v>Oriental spruce</v>
          </cell>
          <cell r="C80" t="str">
            <v>Picea orientalis</v>
          </cell>
          <cell r="D80" t="str">
            <v>NS</v>
          </cell>
        </row>
        <row r="81">
          <cell r="A81" t="str">
            <v>Other birches</v>
          </cell>
          <cell r="C81" t="str">
            <v>Betula spp.</v>
          </cell>
          <cell r="D81" t="str">
            <v>SAB</v>
          </cell>
        </row>
        <row r="82">
          <cell r="A82" t="str">
            <v>Other broadleaves</v>
          </cell>
          <cell r="D82" t="str">
            <v>SAB</v>
          </cell>
        </row>
        <row r="83">
          <cell r="A83" t="str">
            <v>Other Cedar</v>
          </cell>
          <cell r="C83" t="str">
            <v>Cedrus spp.</v>
          </cell>
          <cell r="D83" t="str">
            <v>NF</v>
          </cell>
        </row>
        <row r="84">
          <cell r="A84" t="str">
            <v>Other cherry spp</v>
          </cell>
          <cell r="C84" t="str">
            <v>Prunus spp.</v>
          </cell>
          <cell r="D84" t="str">
            <v>SAB</v>
          </cell>
        </row>
        <row r="85">
          <cell r="A85" t="str">
            <v>Other conifers</v>
          </cell>
          <cell r="D85" t="str">
            <v>NS</v>
          </cell>
        </row>
        <row r="86">
          <cell r="A86" t="str">
            <v>Other Eucalyptus</v>
          </cell>
          <cell r="C86" t="str">
            <v>Eucalyptus spp.</v>
          </cell>
          <cell r="D86" t="str">
            <v>SAB</v>
          </cell>
        </row>
        <row r="87">
          <cell r="A87" t="str">
            <v>Other firs (Abies)</v>
          </cell>
          <cell r="C87" t="str">
            <v>Abies spp.</v>
          </cell>
          <cell r="D87" t="str">
            <v>NF</v>
          </cell>
        </row>
        <row r="88">
          <cell r="A88" t="str">
            <v>Other larches</v>
          </cell>
          <cell r="C88" t="str">
            <v>Larix spp.</v>
          </cell>
          <cell r="D88" t="str">
            <v>EL</v>
          </cell>
        </row>
        <row r="89">
          <cell r="A89" t="str">
            <v>Other Nothofagus</v>
          </cell>
          <cell r="C89" t="str">
            <v>Nothofagus spp.</v>
          </cell>
          <cell r="D89" t="str">
            <v>SAB</v>
          </cell>
        </row>
        <row r="90">
          <cell r="A90" t="str">
            <v>Other oak spp</v>
          </cell>
          <cell r="C90" t="str">
            <v>Quercus spp.</v>
          </cell>
          <cell r="D90" t="str">
            <v>OK</v>
          </cell>
        </row>
        <row r="91">
          <cell r="A91" t="str">
            <v>Other pines</v>
          </cell>
          <cell r="C91" t="str">
            <v>Pinus spp.</v>
          </cell>
          <cell r="D91" t="str">
            <v>SP</v>
          </cell>
        </row>
        <row r="92">
          <cell r="A92" t="str">
            <v>Other Poplar spp</v>
          </cell>
          <cell r="C92" t="str">
            <v>Populus spp.</v>
          </cell>
          <cell r="D92" t="str">
            <v>SAB</v>
          </cell>
        </row>
        <row r="93">
          <cell r="A93" t="str">
            <v>Other spruces</v>
          </cell>
          <cell r="C93" t="str">
            <v>Picea spp.</v>
          </cell>
          <cell r="D93" t="str">
            <v>NS</v>
          </cell>
        </row>
        <row r="94">
          <cell r="A94" t="str">
            <v>Other walnut</v>
          </cell>
          <cell r="C94" t="str">
            <v>Juglans spp.</v>
          </cell>
          <cell r="D94" t="str">
            <v>OK</v>
          </cell>
        </row>
        <row r="95">
          <cell r="A95" t="str">
            <v>Other willows</v>
          </cell>
          <cell r="C95" t="str">
            <v>Salix spp.</v>
          </cell>
          <cell r="D95" t="str">
            <v>SAB</v>
          </cell>
        </row>
        <row r="96">
          <cell r="A96" t="str">
            <v>Paper-bark birch</v>
          </cell>
          <cell r="C96" t="str">
            <v>Betula papyrifera</v>
          </cell>
          <cell r="D96" t="str">
            <v>SAB</v>
          </cell>
        </row>
        <row r="97">
          <cell r="A97" t="str">
            <v>Pedunculate/common oak</v>
          </cell>
          <cell r="C97" t="str">
            <v>Quercus robur</v>
          </cell>
          <cell r="D97" t="str">
            <v>OK</v>
          </cell>
        </row>
        <row r="98">
          <cell r="A98" t="str">
            <v>Plane spp</v>
          </cell>
          <cell r="C98" t="str">
            <v>Platanus spp.</v>
          </cell>
          <cell r="D98" t="str">
            <v>SAB</v>
          </cell>
        </row>
        <row r="99">
          <cell r="A99" t="str">
            <v>Ponderosa pine</v>
          </cell>
          <cell r="C99" t="str">
            <v>Pinus ponderosa</v>
          </cell>
          <cell r="D99" t="str">
            <v>SP</v>
          </cell>
        </row>
        <row r="100">
          <cell r="A100" t="str">
            <v>Pyrenean oak</v>
          </cell>
          <cell r="C100" t="str">
            <v>Quercus pyrenaica</v>
          </cell>
          <cell r="D100" t="str">
            <v>OK</v>
          </cell>
        </row>
        <row r="101">
          <cell r="A101" t="str">
            <v>Raoul/rauli</v>
          </cell>
          <cell r="C101" t="str">
            <v>Nothofagus nervosa</v>
          </cell>
          <cell r="D101" t="str">
            <v>SAB</v>
          </cell>
        </row>
        <row r="102">
          <cell r="A102" t="str">
            <v>Red alder</v>
          </cell>
          <cell r="C102" t="str">
            <v>Alnus rubra</v>
          </cell>
          <cell r="D102" t="str">
            <v>SAB</v>
          </cell>
        </row>
        <row r="103">
          <cell r="A103" t="str">
            <v>Red ash</v>
          </cell>
          <cell r="C103" t="str">
            <v>Fraxinus pennsylvanica</v>
          </cell>
          <cell r="D103" t="str">
            <v>SAB</v>
          </cell>
        </row>
        <row r="104">
          <cell r="A104" t="str">
            <v>Red fir (pacific silver)</v>
          </cell>
          <cell r="C104" t="str">
            <v>Abies amabilis</v>
          </cell>
          <cell r="D104" t="str">
            <v>GF</v>
          </cell>
        </row>
        <row r="105">
          <cell r="A105" t="str">
            <v>Red oak</v>
          </cell>
          <cell r="C105" t="str">
            <v>Quercus borealis</v>
          </cell>
          <cell r="D105" t="str">
            <v>BE</v>
          </cell>
        </row>
        <row r="106">
          <cell r="A106" t="str">
            <v>Roble</v>
          </cell>
          <cell r="C106" t="str">
            <v>Nothofagus obliqua</v>
          </cell>
          <cell r="D106" t="str">
            <v>SAB</v>
          </cell>
        </row>
        <row r="107">
          <cell r="A107" t="str">
            <v>Rowan</v>
          </cell>
          <cell r="C107" t="str">
            <v>Sorbus aucuparia</v>
          </cell>
          <cell r="D107" t="str">
            <v>SAB</v>
          </cell>
        </row>
        <row r="108">
          <cell r="A108" t="str">
            <v>Scots pine</v>
          </cell>
          <cell r="B108" t="str">
            <v>SP</v>
          </cell>
          <cell r="C108" t="str">
            <v>Pinus sylvestris</v>
          </cell>
          <cell r="D108" t="str">
            <v>SP</v>
          </cell>
        </row>
        <row r="109">
          <cell r="A109" t="str">
            <v>Serbian spruce</v>
          </cell>
          <cell r="C109" t="str">
            <v>Picea omorika</v>
          </cell>
          <cell r="D109" t="str">
            <v>NS</v>
          </cell>
        </row>
        <row r="110">
          <cell r="A110" t="str">
            <v>Sessile oak</v>
          </cell>
          <cell r="C110" t="str">
            <v>Quercus petraea</v>
          </cell>
          <cell r="D110" t="str">
            <v>OK</v>
          </cell>
        </row>
        <row r="111">
          <cell r="A111" t="str">
            <v>Shagbark hickory</v>
          </cell>
          <cell r="C111" t="str">
            <v>Carya ovata</v>
          </cell>
          <cell r="D111" t="str">
            <v>BE</v>
          </cell>
        </row>
        <row r="112">
          <cell r="A112" t="str">
            <v>Shining gum</v>
          </cell>
          <cell r="C112" t="str">
            <v>Eucalyptus nitens</v>
          </cell>
          <cell r="D112" t="str">
            <v>BE</v>
          </cell>
        </row>
        <row r="113">
          <cell r="A113" t="str">
            <v>Silver birch</v>
          </cell>
          <cell r="C113" t="str">
            <v>Betula pendula</v>
          </cell>
          <cell r="D113" t="str">
            <v>SAB</v>
          </cell>
        </row>
        <row r="114">
          <cell r="A114" t="str">
            <v>Silver maple</v>
          </cell>
          <cell r="C114" t="str">
            <v>Acer saccharinum</v>
          </cell>
          <cell r="D114" t="str">
            <v>SAB</v>
          </cell>
        </row>
        <row r="115">
          <cell r="A115" t="str">
            <v>Sitka spruce</v>
          </cell>
          <cell r="B115" t="str">
            <v>SS</v>
          </cell>
          <cell r="C115" t="str">
            <v>Picea sitchensis</v>
          </cell>
          <cell r="D115" t="str">
            <v>SS</v>
          </cell>
        </row>
        <row r="116">
          <cell r="A116" t="str">
            <v>Slash pine</v>
          </cell>
          <cell r="C116" t="str">
            <v>Pinus ellottii</v>
          </cell>
          <cell r="D116" t="str">
            <v>LP</v>
          </cell>
        </row>
        <row r="117">
          <cell r="A117" t="str">
            <v>Small-leaved lime</v>
          </cell>
          <cell r="C117" t="str">
            <v>Tilia cordata</v>
          </cell>
          <cell r="D117" t="str">
            <v>SAB</v>
          </cell>
        </row>
        <row r="118">
          <cell r="A118" t="str">
            <v>Smooth-leaved elm</v>
          </cell>
          <cell r="C118" t="str">
            <v>Ulmus carpinifolia</v>
          </cell>
          <cell r="D118" t="str">
            <v>BE</v>
          </cell>
        </row>
        <row r="119">
          <cell r="A119" t="str">
            <v>Sweet chestnut</v>
          </cell>
          <cell r="C119" t="str">
            <v>Castanea sativa</v>
          </cell>
          <cell r="D119" t="str">
            <v>BE</v>
          </cell>
        </row>
        <row r="120">
          <cell r="A120" t="str">
            <v>Sycamore</v>
          </cell>
          <cell r="B120" t="str">
            <v>SY (SAB)</v>
          </cell>
          <cell r="C120" t="str">
            <v>Acer pseudoplatanus</v>
          </cell>
          <cell r="D120" t="str">
            <v>SAB</v>
          </cell>
        </row>
        <row r="121">
          <cell r="A121" t="str">
            <v>Tulip tree</v>
          </cell>
          <cell r="C121" t="str">
            <v>Liriodendron tulipifera</v>
          </cell>
          <cell r="D121" t="str">
            <v>BE</v>
          </cell>
        </row>
        <row r="122">
          <cell r="A122" t="str">
            <v>Turkey oak</v>
          </cell>
          <cell r="C122" t="str">
            <v>Quercus cerris</v>
          </cell>
          <cell r="D122" t="str">
            <v>OK</v>
          </cell>
        </row>
        <row r="123">
          <cell r="A123" t="str">
            <v>Wellingtonia</v>
          </cell>
          <cell r="C123" t="str">
            <v>Sequoiadendron giganteum</v>
          </cell>
          <cell r="D123" t="str">
            <v>GF</v>
          </cell>
        </row>
        <row r="124">
          <cell r="A124" t="str">
            <v>Western hemlock</v>
          </cell>
          <cell r="B124" t="str">
            <v>WH</v>
          </cell>
          <cell r="C124" t="str">
            <v>Tsuga heterophylla</v>
          </cell>
          <cell r="D124" t="str">
            <v>WH</v>
          </cell>
        </row>
        <row r="125">
          <cell r="A125" t="str">
            <v>Western red cedar</v>
          </cell>
          <cell r="B125" t="str">
            <v>RC</v>
          </cell>
          <cell r="C125" t="str">
            <v>Thuja plicata</v>
          </cell>
          <cell r="D125" t="str">
            <v>RC</v>
          </cell>
        </row>
        <row r="126">
          <cell r="A126" t="str">
            <v>Western white pine</v>
          </cell>
          <cell r="C126" t="str">
            <v>Pinus monticola</v>
          </cell>
          <cell r="D126" t="str">
            <v>LP</v>
          </cell>
        </row>
        <row r="127">
          <cell r="A127" t="str">
            <v>Weymouth pine</v>
          </cell>
          <cell r="C127" t="str">
            <v>Pinus strobus</v>
          </cell>
          <cell r="D127" t="str">
            <v>SP</v>
          </cell>
        </row>
        <row r="128">
          <cell r="A128" t="str">
            <v>White ash</v>
          </cell>
          <cell r="C128" t="str">
            <v>Fraxinus Americana</v>
          </cell>
          <cell r="D128" t="str">
            <v>SAB</v>
          </cell>
        </row>
        <row r="129">
          <cell r="A129" t="str">
            <v>White oak</v>
          </cell>
          <cell r="C129" t="str">
            <v>Quercus alba</v>
          </cell>
          <cell r="D129" t="str">
            <v>OK</v>
          </cell>
        </row>
        <row r="130">
          <cell r="A130" t="str">
            <v>White poplar</v>
          </cell>
          <cell r="C130" t="str">
            <v>Populus alba</v>
          </cell>
          <cell r="D130" t="str">
            <v>SAB</v>
          </cell>
        </row>
        <row r="131">
          <cell r="A131" t="str">
            <v>White willow</v>
          </cell>
          <cell r="C131" t="str">
            <v>Salix alba</v>
          </cell>
          <cell r="D131" t="str">
            <v>SAB</v>
          </cell>
        </row>
        <row r="132">
          <cell r="A132" t="str">
            <v>Whitebeam</v>
          </cell>
          <cell r="C132" t="str">
            <v>Sorbus aria</v>
          </cell>
          <cell r="D132" t="str">
            <v>SAB</v>
          </cell>
        </row>
        <row r="133">
          <cell r="A133" t="str">
            <v>Wild cherry, gean</v>
          </cell>
          <cell r="C133" t="str">
            <v>Prunus avium</v>
          </cell>
          <cell r="D133" t="str">
            <v>SAB</v>
          </cell>
        </row>
        <row r="134">
          <cell r="A134" t="str">
            <v>Wild service tree</v>
          </cell>
          <cell r="C134" t="str">
            <v>Sorbus torminalis</v>
          </cell>
          <cell r="D134" t="str">
            <v>SAB</v>
          </cell>
        </row>
        <row r="135">
          <cell r="A135" t="str">
            <v>Wych elm</v>
          </cell>
          <cell r="C135" t="str">
            <v>Ulmus glabra</v>
          </cell>
          <cell r="D135" t="str">
            <v>BE</v>
          </cell>
        </row>
        <row r="136">
          <cell r="A136" t="str">
            <v>Yew</v>
          </cell>
          <cell r="C136" t="str">
            <v>Taxus baccata</v>
          </cell>
          <cell r="D136" t="str">
            <v>SP</v>
          </cell>
        </row>
        <row r="137">
          <cell r="A137" t="str">
            <v>Yunnan pine</v>
          </cell>
          <cell r="C137" t="str">
            <v>Pinus yunnanensis</v>
          </cell>
          <cell r="D137" t="str">
            <v>SP</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andardProjectCarbonCalculator"/>
      <sheetName val="SmallProjectCarbonCalculator"/>
      <sheetName val="Summary PIU area table"/>
      <sheetName val="Comparison Old and New"/>
      <sheetName val="Biomass carbon lookup table"/>
      <sheetName val="Clearfell max seq values"/>
      <sheetName val="Validation lists"/>
      <sheetName val="Verification Lists"/>
      <sheetName val="Species_YC_Ranges"/>
      <sheetName val="Species Lookup"/>
      <sheetName val="Disclaimer of Warranty"/>
      <sheetName val="Version 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D8E4BC"/>
    <pageSetUpPr autoPageBreaks="0"/>
  </sheetPr>
  <dimension ref="A1:S235"/>
  <sheetViews>
    <sheetView tabSelected="1" zoomScale="87" zoomScaleNormal="100" workbookViewId="0">
      <selection activeCell="D18" sqref="D18"/>
    </sheetView>
  </sheetViews>
  <sheetFormatPr defaultColWidth="9.140625" defaultRowHeight="15" x14ac:dyDescent="0.2"/>
  <cols>
    <col min="1" max="1" width="3.140625" style="94" customWidth="1"/>
    <col min="2" max="2" width="47.5703125" style="94" customWidth="1"/>
    <col min="3" max="4" width="47.42578125" style="94" customWidth="1"/>
    <col min="5" max="5" width="22.5703125" style="94" customWidth="1"/>
    <col min="6" max="6" width="112.140625" style="94" customWidth="1"/>
    <col min="7" max="7" width="29.5703125" style="94" customWidth="1"/>
    <col min="8" max="8" width="31.85546875" style="94" customWidth="1"/>
    <col min="9" max="10" width="47.5703125" style="94" customWidth="1"/>
    <col min="11" max="11" width="29" style="94" hidden="1" customWidth="1"/>
    <col min="12" max="12" width="9.140625" style="94" hidden="1" customWidth="1"/>
    <col min="13" max="13" width="52.28515625" style="94" hidden="1" customWidth="1"/>
    <col min="14" max="16" width="9.140625" style="94" hidden="1" customWidth="1"/>
    <col min="17" max="16384" width="9.140625" style="94"/>
  </cols>
  <sheetData>
    <row r="1" spans="1:19" s="66" customFormat="1" x14ac:dyDescent="0.2"/>
    <row r="2" spans="1:19" s="66" customFormat="1" ht="22.5" customHeight="1" x14ac:dyDescent="0.2">
      <c r="B2" s="67" t="s">
        <v>105</v>
      </c>
      <c r="C2" s="130" t="s">
        <v>116</v>
      </c>
      <c r="D2" s="130"/>
      <c r="E2" s="130"/>
      <c r="F2" s="130"/>
      <c r="G2" s="68"/>
    </row>
    <row r="3" spans="1:19" s="66" customFormat="1" ht="22.5" customHeight="1" x14ac:dyDescent="0.2">
      <c r="B3" s="67" t="s">
        <v>106</v>
      </c>
      <c r="C3" s="129" t="s">
        <v>116</v>
      </c>
      <c r="D3" s="129"/>
      <c r="E3" s="129"/>
      <c r="F3" s="129"/>
      <c r="G3" s="68"/>
    </row>
    <row r="4" spans="1:19" s="66" customFormat="1" ht="22.5" customHeight="1" x14ac:dyDescent="0.2">
      <c r="B4" s="69"/>
      <c r="C4" s="69"/>
      <c r="D4" s="69"/>
      <c r="E4" s="69"/>
      <c r="F4" s="69"/>
      <c r="G4" s="69"/>
    </row>
    <row r="5" spans="1:19" s="66" customFormat="1" ht="22.5" customHeight="1" x14ac:dyDescent="0.2">
      <c r="B5" s="128" t="s">
        <v>109</v>
      </c>
      <c r="C5" s="128"/>
      <c r="D5" s="128"/>
      <c r="E5" s="128"/>
      <c r="F5" s="128"/>
      <c r="G5" s="68"/>
    </row>
    <row r="6" spans="1:19" s="66" customFormat="1" ht="22.5" customHeight="1" x14ac:dyDescent="0.2">
      <c r="B6" s="70" t="s">
        <v>107</v>
      </c>
      <c r="C6" s="128" t="s">
        <v>0</v>
      </c>
      <c r="D6" s="128"/>
      <c r="E6" s="128"/>
      <c r="F6" s="128"/>
      <c r="G6" s="68"/>
    </row>
    <row r="7" spans="1:19" s="66" customFormat="1" ht="22.5" customHeight="1" x14ac:dyDescent="0.2">
      <c r="B7" s="71" t="s">
        <v>108</v>
      </c>
      <c r="C7" s="128" t="s">
        <v>102</v>
      </c>
      <c r="D7" s="128"/>
      <c r="E7" s="128"/>
      <c r="F7" s="128"/>
      <c r="G7" s="68"/>
    </row>
    <row r="8" spans="1:19" s="66" customFormat="1" ht="44.25" customHeight="1" x14ac:dyDescent="0.2">
      <c r="B8" s="71" t="s">
        <v>120</v>
      </c>
      <c r="C8" s="128" t="s">
        <v>121</v>
      </c>
      <c r="D8" s="128"/>
      <c r="E8" s="128"/>
      <c r="F8" s="128"/>
      <c r="G8" s="68"/>
    </row>
    <row r="9" spans="1:19" s="66" customFormat="1" ht="22.5" customHeight="1" x14ac:dyDescent="0.2"/>
    <row r="10" spans="1:19" s="66" customFormat="1" ht="22.5" customHeight="1" x14ac:dyDescent="0.2">
      <c r="B10" s="72" t="s">
        <v>1</v>
      </c>
      <c r="C10" s="73"/>
      <c r="D10" s="73"/>
      <c r="E10" s="73"/>
      <c r="F10" s="74"/>
    </row>
    <row r="11" spans="1:19" s="66" customFormat="1" ht="46.5" customHeight="1" x14ac:dyDescent="0.2">
      <c r="B11" s="75" t="s">
        <v>2</v>
      </c>
      <c r="C11" s="76">
        <f>Badges!B4</f>
        <v>0</v>
      </c>
      <c r="D11" s="77" t="s">
        <v>3</v>
      </c>
      <c r="E11" s="78">
        <f>Badges!B14</f>
        <v>0</v>
      </c>
      <c r="F11" s="79"/>
      <c r="H11" s="80"/>
    </row>
    <row r="12" spans="1:19" s="66" customFormat="1" ht="22.5" customHeight="1" x14ac:dyDescent="0.2">
      <c r="B12" s="81" t="str">
        <f>Badges!B5</f>
        <v xml:space="preserve"> </v>
      </c>
      <c r="C12" s="79"/>
      <c r="D12" s="82" t="str">
        <f>Badges!B15</f>
        <v xml:space="preserve"> </v>
      </c>
      <c r="E12" s="80"/>
    </row>
    <row r="13" spans="1:19" s="66" customFormat="1" ht="39.6" customHeight="1" x14ac:dyDescent="0.2">
      <c r="B13" s="83" t="s">
        <v>4</v>
      </c>
      <c r="C13" s="84">
        <f>Badges!B9</f>
        <v>0</v>
      </c>
      <c r="D13" s="85" t="s">
        <v>5</v>
      </c>
      <c r="E13" s="86">
        <f>Badges!B19</f>
        <v>0</v>
      </c>
    </row>
    <row r="14" spans="1:19" s="66" customFormat="1" ht="22.5" customHeight="1" x14ac:dyDescent="0.2">
      <c r="B14" s="87" t="str">
        <f>Badges!B10</f>
        <v xml:space="preserve"> </v>
      </c>
      <c r="D14" s="88" t="str">
        <f>Badges!B20</f>
        <v xml:space="preserve"> </v>
      </c>
    </row>
    <row r="15" spans="1:19" s="66" customFormat="1" ht="19.5" customHeight="1" x14ac:dyDescent="0.2">
      <c r="C15" s="89"/>
      <c r="D15" s="80"/>
    </row>
    <row r="16" spans="1:19" ht="16.5" customHeight="1" x14ac:dyDescent="0.2">
      <c r="A16" s="66"/>
      <c r="B16" s="90" t="s">
        <v>6</v>
      </c>
      <c r="C16" s="91" t="s">
        <v>7</v>
      </c>
      <c r="D16" s="92" t="s">
        <v>8</v>
      </c>
      <c r="E16" s="66"/>
      <c r="F16" s="66"/>
      <c r="G16" s="66"/>
      <c r="H16" s="66"/>
      <c r="I16" s="93"/>
      <c r="J16" s="93"/>
      <c r="K16" s="66"/>
      <c r="L16" s="66"/>
      <c r="M16" s="66"/>
      <c r="N16" s="66"/>
      <c r="O16" s="66"/>
      <c r="P16" s="66"/>
      <c r="Q16" s="66"/>
      <c r="R16" s="66"/>
      <c r="S16" s="66"/>
    </row>
    <row r="17" spans="1:19" ht="45.95" customHeight="1" x14ac:dyDescent="0.2">
      <c r="A17" s="66"/>
      <c r="B17" s="95" t="s">
        <v>9</v>
      </c>
      <c r="C17" s="96" t="s">
        <v>92</v>
      </c>
      <c r="D17" s="96" t="s">
        <v>93</v>
      </c>
      <c r="E17" s="66"/>
      <c r="F17" s="66"/>
      <c r="G17" s="66"/>
      <c r="H17" s="66"/>
      <c r="I17" s="66"/>
      <c r="J17" s="97"/>
      <c r="K17" s="66"/>
      <c r="L17" s="66"/>
      <c r="M17" s="66"/>
      <c r="N17" s="66"/>
      <c r="O17" s="66"/>
      <c r="P17" s="66"/>
      <c r="Q17" s="66"/>
      <c r="R17" s="66"/>
      <c r="S17" s="66"/>
    </row>
    <row r="18" spans="1:19" ht="45.95" customHeight="1" x14ac:dyDescent="0.2">
      <c r="A18" s="66"/>
      <c r="B18" s="98" t="s">
        <v>110</v>
      </c>
      <c r="C18" s="62" t="s">
        <v>61</v>
      </c>
      <c r="D18" s="62" t="s">
        <v>61</v>
      </c>
      <c r="E18" s="99"/>
      <c r="F18" s="66"/>
      <c r="G18" s="66"/>
      <c r="H18" s="66"/>
      <c r="I18" s="66"/>
      <c r="J18" s="100"/>
      <c r="K18" s="66"/>
      <c r="L18" s="66"/>
      <c r="M18" s="66"/>
      <c r="N18" s="66"/>
      <c r="O18" s="66"/>
      <c r="P18" s="66"/>
      <c r="Q18" s="66"/>
      <c r="R18" s="66"/>
      <c r="S18" s="66"/>
    </row>
    <row r="19" spans="1:19" ht="45.95" customHeight="1" x14ac:dyDescent="0.2">
      <c r="A19" s="66"/>
      <c r="B19" s="98" t="s">
        <v>111</v>
      </c>
      <c r="C19" s="59"/>
      <c r="D19" s="59"/>
      <c r="E19" s="99"/>
      <c r="F19" s="66"/>
      <c r="G19" s="66"/>
      <c r="H19" s="66"/>
      <c r="I19" s="66"/>
      <c r="J19" s="100"/>
      <c r="K19" s="66"/>
      <c r="L19" s="66"/>
      <c r="M19" s="66"/>
      <c r="N19" s="66"/>
      <c r="O19" s="66"/>
      <c r="P19" s="66"/>
      <c r="Q19" s="66"/>
      <c r="R19" s="66"/>
      <c r="S19" s="66"/>
    </row>
    <row r="20" spans="1:19" ht="15.75" customHeight="1" x14ac:dyDescent="0.2">
      <c r="A20" s="66"/>
      <c r="B20" s="66"/>
      <c r="C20" s="66"/>
      <c r="D20" s="66"/>
      <c r="E20" s="101"/>
      <c r="F20" s="66"/>
      <c r="G20" s="66"/>
      <c r="H20" s="66"/>
      <c r="I20" s="66"/>
      <c r="J20" s="66"/>
      <c r="K20" s="66"/>
      <c r="L20" s="66"/>
      <c r="M20" s="66"/>
      <c r="N20" s="66"/>
      <c r="O20" s="66"/>
      <c r="P20" s="66"/>
      <c r="Q20" s="66"/>
      <c r="R20" s="66"/>
      <c r="S20" s="66"/>
    </row>
    <row r="21" spans="1:19" ht="16.5" customHeight="1" x14ac:dyDescent="0.2">
      <c r="A21" s="66"/>
      <c r="B21" s="90" t="s">
        <v>11</v>
      </c>
      <c r="C21" s="91" t="s">
        <v>12</v>
      </c>
      <c r="D21" s="92" t="s">
        <v>13</v>
      </c>
      <c r="E21" s="102"/>
      <c r="F21" s="66"/>
      <c r="G21" s="66"/>
      <c r="H21" s="66"/>
      <c r="I21" s="66"/>
      <c r="J21" s="93"/>
      <c r="K21" s="66"/>
      <c r="L21" s="66"/>
      <c r="M21" s="66"/>
      <c r="N21" s="66"/>
      <c r="O21" s="66"/>
      <c r="P21" s="66"/>
      <c r="Q21" s="66"/>
      <c r="R21" s="66"/>
      <c r="S21" s="66"/>
    </row>
    <row r="22" spans="1:19" ht="45.95" customHeight="1" x14ac:dyDescent="0.2">
      <c r="A22" s="66"/>
      <c r="B22" s="95" t="s">
        <v>14</v>
      </c>
      <c r="C22" s="96" t="s">
        <v>94</v>
      </c>
      <c r="D22" s="96" t="s">
        <v>95</v>
      </c>
      <c r="E22" s="103"/>
      <c r="F22" s="66"/>
      <c r="G22" s="66"/>
      <c r="H22" s="66"/>
      <c r="I22" s="66"/>
      <c r="J22" s="97"/>
      <c r="K22" s="66"/>
      <c r="L22" s="66"/>
      <c r="M22" s="66"/>
      <c r="N22" s="66"/>
      <c r="O22" s="66"/>
      <c r="P22" s="66"/>
      <c r="Q22" s="66"/>
      <c r="R22" s="66"/>
      <c r="S22" s="66"/>
    </row>
    <row r="23" spans="1:19" ht="45.95" customHeight="1" x14ac:dyDescent="0.2">
      <c r="A23" s="66"/>
      <c r="B23" s="98" t="s">
        <v>110</v>
      </c>
      <c r="C23" s="62" t="s">
        <v>61</v>
      </c>
      <c r="D23" s="62" t="s">
        <v>61</v>
      </c>
      <c r="E23" s="103"/>
      <c r="F23" s="104"/>
      <c r="G23" s="104"/>
      <c r="H23" s="97"/>
      <c r="I23" s="97"/>
      <c r="J23" s="97"/>
      <c r="K23" s="66"/>
      <c r="L23" s="66"/>
      <c r="M23" s="66"/>
      <c r="N23" s="66"/>
      <c r="O23" s="66"/>
      <c r="P23" s="66"/>
      <c r="Q23" s="66"/>
      <c r="R23" s="66"/>
      <c r="S23" s="66"/>
    </row>
    <row r="24" spans="1:19" ht="45.95" customHeight="1" x14ac:dyDescent="0.2">
      <c r="A24" s="66"/>
      <c r="B24" s="98" t="s">
        <v>111</v>
      </c>
      <c r="C24" s="59"/>
      <c r="D24" s="59"/>
      <c r="E24" s="103"/>
      <c r="F24" s="103"/>
      <c r="G24" s="97"/>
      <c r="H24" s="97"/>
      <c r="I24" s="97"/>
      <c r="J24" s="97"/>
      <c r="K24" s="66"/>
      <c r="L24" s="66"/>
      <c r="M24" s="66"/>
      <c r="N24" s="66"/>
      <c r="O24" s="66"/>
      <c r="P24" s="66"/>
      <c r="Q24" s="66"/>
      <c r="R24" s="66"/>
      <c r="S24" s="66"/>
    </row>
    <row r="25" spans="1:19" ht="15.75" customHeight="1" x14ac:dyDescent="0.25">
      <c r="A25" s="66"/>
      <c r="B25" s="105"/>
      <c r="C25" s="66"/>
      <c r="D25" s="66"/>
      <c r="E25" s="106"/>
      <c r="F25" s="66"/>
      <c r="G25" s="66"/>
      <c r="H25" s="66"/>
      <c r="I25" s="66"/>
      <c r="J25" s="66"/>
      <c r="K25" s="66"/>
      <c r="L25" s="66"/>
      <c r="M25" s="66"/>
      <c r="N25" s="66"/>
      <c r="O25" s="66"/>
      <c r="P25" s="66"/>
      <c r="Q25" s="66"/>
      <c r="R25" s="66"/>
      <c r="S25" s="66"/>
    </row>
    <row r="26" spans="1:19" ht="15.75" customHeight="1" x14ac:dyDescent="0.2">
      <c r="A26" s="66"/>
      <c r="B26" s="90" t="s">
        <v>15</v>
      </c>
      <c r="C26" s="91" t="s">
        <v>16</v>
      </c>
      <c r="D26" s="92" t="s">
        <v>17</v>
      </c>
      <c r="E26" s="93"/>
      <c r="F26" s="93"/>
      <c r="G26" s="93"/>
      <c r="H26" s="93"/>
      <c r="I26" s="93"/>
      <c r="J26" s="93"/>
      <c r="K26" s="66"/>
      <c r="L26" s="66"/>
      <c r="M26" s="66"/>
      <c r="N26" s="66"/>
      <c r="O26" s="66"/>
      <c r="P26" s="66"/>
      <c r="Q26" s="66"/>
      <c r="R26" s="66"/>
      <c r="S26" s="66"/>
    </row>
    <row r="27" spans="1:19" ht="45.95" customHeight="1" x14ac:dyDescent="0.2">
      <c r="A27" s="66"/>
      <c r="B27" s="95" t="s">
        <v>18</v>
      </c>
      <c r="C27" s="96" t="s">
        <v>19</v>
      </c>
      <c r="D27" s="96" t="s">
        <v>20</v>
      </c>
      <c r="E27" s="103"/>
      <c r="F27" s="103"/>
      <c r="G27" s="97"/>
      <c r="H27" s="97"/>
      <c r="I27" s="97"/>
      <c r="J27" s="97"/>
      <c r="K27" s="66"/>
      <c r="L27" s="66"/>
      <c r="M27" s="66"/>
      <c r="N27" s="66"/>
      <c r="O27" s="66"/>
      <c r="P27" s="66"/>
      <c r="Q27" s="66"/>
      <c r="R27" s="66"/>
      <c r="S27" s="66"/>
    </row>
    <row r="28" spans="1:19" ht="45.95" customHeight="1" x14ac:dyDescent="0.2">
      <c r="A28" s="66"/>
      <c r="B28" s="98" t="s">
        <v>110</v>
      </c>
      <c r="C28" s="62" t="s">
        <v>61</v>
      </c>
      <c r="D28" s="62" t="s">
        <v>61</v>
      </c>
      <c r="E28" s="107"/>
      <c r="F28" s="107"/>
      <c r="G28" s="100"/>
      <c r="H28" s="100"/>
      <c r="I28" s="100"/>
      <c r="J28" s="100"/>
      <c r="K28" s="66"/>
      <c r="L28" s="66"/>
      <c r="M28" s="66"/>
      <c r="N28" s="66"/>
      <c r="O28" s="66"/>
      <c r="P28" s="66"/>
      <c r="Q28" s="66"/>
      <c r="R28" s="66"/>
      <c r="S28" s="66"/>
    </row>
    <row r="29" spans="1:19" ht="45.95" customHeight="1" x14ac:dyDescent="0.2">
      <c r="A29" s="66"/>
      <c r="B29" s="98" t="s">
        <v>111</v>
      </c>
      <c r="C29" s="59"/>
      <c r="D29" s="59"/>
      <c r="E29" s="107"/>
      <c r="F29" s="107"/>
      <c r="G29" s="100"/>
      <c r="H29" s="100"/>
      <c r="I29" s="100"/>
      <c r="J29" s="100"/>
      <c r="K29" s="66"/>
      <c r="L29" s="66"/>
      <c r="M29" s="66"/>
      <c r="N29" s="66"/>
      <c r="O29" s="66"/>
      <c r="P29" s="66"/>
      <c r="Q29" s="66"/>
      <c r="R29" s="66"/>
      <c r="S29" s="66"/>
    </row>
    <row r="30" spans="1:19" ht="18" customHeight="1" x14ac:dyDescent="0.2">
      <c r="A30" s="66"/>
      <c r="B30" s="108"/>
      <c r="C30" s="107"/>
      <c r="E30" s="107"/>
      <c r="F30" s="107"/>
      <c r="G30" s="100"/>
      <c r="H30" s="100"/>
      <c r="I30" s="100"/>
      <c r="J30" s="100"/>
      <c r="K30" s="66"/>
      <c r="L30" s="66"/>
      <c r="M30" s="66"/>
      <c r="N30" s="66"/>
      <c r="O30" s="66"/>
      <c r="P30" s="66"/>
      <c r="Q30" s="66"/>
      <c r="R30" s="66"/>
      <c r="S30" s="66"/>
    </row>
    <row r="31" spans="1:19" ht="90" customHeight="1" x14ac:dyDescent="0.2">
      <c r="A31" s="66"/>
      <c r="B31" s="98" t="s">
        <v>112</v>
      </c>
      <c r="C31" s="64"/>
      <c r="D31" s="68"/>
      <c r="E31" s="107"/>
      <c r="F31" s="107"/>
      <c r="G31" s="100"/>
      <c r="H31" s="100"/>
      <c r="I31" s="100"/>
      <c r="J31" s="100"/>
      <c r="K31" s="66"/>
      <c r="L31" s="66"/>
      <c r="M31" s="66"/>
      <c r="N31" s="66"/>
      <c r="O31" s="66"/>
      <c r="P31" s="66"/>
      <c r="Q31" s="66"/>
      <c r="R31" s="66"/>
      <c r="S31" s="66"/>
    </row>
    <row r="32" spans="1:19" ht="18" customHeight="1" x14ac:dyDescent="0.25">
      <c r="A32" s="66"/>
      <c r="B32" s="105"/>
      <c r="C32" s="66"/>
      <c r="D32" s="66"/>
      <c r="E32" s="101"/>
      <c r="F32" s="101"/>
      <c r="G32" s="66"/>
      <c r="H32" s="66"/>
      <c r="I32" s="66"/>
      <c r="J32" s="66"/>
      <c r="K32" s="66"/>
      <c r="L32" s="66"/>
      <c r="M32" s="66"/>
      <c r="N32" s="66"/>
      <c r="O32" s="66"/>
      <c r="P32" s="66"/>
      <c r="Q32" s="66"/>
      <c r="R32" s="66"/>
      <c r="S32" s="66"/>
    </row>
    <row r="33" spans="1:19" ht="15.75" customHeight="1" x14ac:dyDescent="0.2">
      <c r="A33" s="66"/>
      <c r="B33" s="109" t="s">
        <v>22</v>
      </c>
      <c r="C33" s="110" t="s">
        <v>7</v>
      </c>
      <c r="D33" s="111" t="s">
        <v>8</v>
      </c>
      <c r="E33" s="99"/>
      <c r="F33" s="99"/>
      <c r="G33" s="66"/>
      <c r="H33" s="66"/>
      <c r="I33" s="66"/>
      <c r="J33" s="66"/>
      <c r="K33" s="66"/>
      <c r="L33" s="66"/>
      <c r="M33" s="66"/>
      <c r="N33" s="66"/>
      <c r="O33" s="66"/>
      <c r="P33" s="66"/>
      <c r="Q33" s="66"/>
      <c r="R33" s="66"/>
      <c r="S33" s="66"/>
    </row>
    <row r="34" spans="1:19" ht="45.95" customHeight="1" x14ac:dyDescent="0.2">
      <c r="A34" s="66"/>
      <c r="B34" s="95" t="s">
        <v>23</v>
      </c>
      <c r="C34" s="96" t="s">
        <v>24</v>
      </c>
      <c r="D34" s="96" t="s">
        <v>96</v>
      </c>
      <c r="E34" s="103"/>
      <c r="F34" s="103"/>
      <c r="G34" s="66"/>
      <c r="H34" s="66"/>
      <c r="I34" s="66"/>
      <c r="J34" s="66"/>
      <c r="K34" s="66"/>
      <c r="L34" s="66"/>
      <c r="M34" s="66"/>
      <c r="N34" s="66"/>
      <c r="O34" s="66"/>
      <c r="P34" s="66"/>
      <c r="Q34" s="66"/>
      <c r="R34" s="66"/>
      <c r="S34" s="66"/>
    </row>
    <row r="35" spans="1:19" ht="45.95" customHeight="1" x14ac:dyDescent="0.2">
      <c r="A35" s="66"/>
      <c r="B35" s="98" t="s">
        <v>110</v>
      </c>
      <c r="C35" s="63" t="s">
        <v>61</v>
      </c>
      <c r="D35" s="63" t="s">
        <v>61</v>
      </c>
      <c r="E35" s="107"/>
      <c r="F35" s="107"/>
      <c r="G35" s="66"/>
      <c r="H35" s="66"/>
      <c r="I35" s="66"/>
      <c r="J35" s="66"/>
      <c r="K35" s="66"/>
      <c r="L35" s="66"/>
      <c r="M35" s="66"/>
      <c r="N35" s="66"/>
      <c r="O35" s="66"/>
      <c r="P35" s="66"/>
      <c r="Q35" s="66"/>
      <c r="R35" s="66"/>
      <c r="S35" s="66"/>
    </row>
    <row r="36" spans="1:19" ht="45.95" customHeight="1" x14ac:dyDescent="0.2">
      <c r="A36" s="66"/>
      <c r="B36" s="98" t="s">
        <v>111</v>
      </c>
      <c r="C36" s="59"/>
      <c r="D36" s="59"/>
      <c r="E36" s="107"/>
      <c r="F36" s="107"/>
      <c r="G36" s="66"/>
      <c r="H36" s="66"/>
      <c r="I36" s="66"/>
      <c r="J36" s="66"/>
      <c r="K36" s="66"/>
      <c r="L36" s="66"/>
      <c r="M36" s="66"/>
      <c r="N36" s="66"/>
      <c r="O36" s="66"/>
      <c r="P36" s="66"/>
      <c r="Q36" s="66"/>
      <c r="R36" s="66"/>
      <c r="S36" s="66"/>
    </row>
    <row r="37" spans="1:19" ht="15.75" customHeight="1" x14ac:dyDescent="0.2">
      <c r="A37" s="66"/>
      <c r="B37" s="66"/>
      <c r="C37" s="89"/>
      <c r="D37" s="80"/>
      <c r="E37" s="66"/>
      <c r="F37" s="66"/>
      <c r="G37" s="66"/>
      <c r="H37" s="66"/>
      <c r="I37" s="66"/>
      <c r="J37" s="66"/>
      <c r="K37" s="66"/>
      <c r="L37" s="66"/>
      <c r="M37" s="66"/>
      <c r="N37" s="66"/>
      <c r="O37" s="66"/>
      <c r="P37" s="66"/>
      <c r="Q37" s="66"/>
      <c r="R37" s="66"/>
      <c r="S37" s="66"/>
    </row>
    <row r="38" spans="1:19" ht="15" customHeight="1" x14ac:dyDescent="0.2">
      <c r="A38" s="66"/>
      <c r="B38" s="109" t="s">
        <v>25</v>
      </c>
      <c r="C38" s="110" t="s">
        <v>12</v>
      </c>
      <c r="D38" s="111" t="s">
        <v>13</v>
      </c>
      <c r="E38" s="99"/>
      <c r="F38" s="99"/>
      <c r="G38" s="66"/>
      <c r="H38" s="66"/>
      <c r="I38" s="66"/>
      <c r="J38" s="66"/>
      <c r="K38" s="66"/>
      <c r="L38" s="66"/>
      <c r="M38" s="66"/>
      <c r="N38" s="66"/>
      <c r="O38" s="66"/>
      <c r="P38" s="66"/>
      <c r="Q38" s="66"/>
      <c r="R38" s="66"/>
      <c r="S38" s="66"/>
    </row>
    <row r="39" spans="1:19" ht="45.95" customHeight="1" x14ac:dyDescent="0.2">
      <c r="A39" s="66"/>
      <c r="B39" s="95" t="s">
        <v>26</v>
      </c>
      <c r="C39" s="96" t="s">
        <v>27</v>
      </c>
      <c r="D39" s="96" t="s">
        <v>98</v>
      </c>
      <c r="E39" s="103"/>
      <c r="F39" s="103"/>
      <c r="G39" s="66"/>
      <c r="H39" s="66"/>
      <c r="I39" s="66"/>
      <c r="J39" s="66"/>
      <c r="K39" s="66"/>
      <c r="L39" s="66"/>
      <c r="M39" s="66"/>
      <c r="N39" s="66"/>
      <c r="O39" s="66"/>
      <c r="P39" s="66"/>
      <c r="Q39" s="66"/>
      <c r="R39" s="66"/>
      <c r="S39" s="66"/>
    </row>
    <row r="40" spans="1:19" ht="45.95" customHeight="1" x14ac:dyDescent="0.2">
      <c r="A40" s="66"/>
      <c r="B40" s="98" t="s">
        <v>110</v>
      </c>
      <c r="C40" s="63" t="s">
        <v>61</v>
      </c>
      <c r="D40" s="63" t="s">
        <v>61</v>
      </c>
      <c r="E40" s="107"/>
      <c r="F40" s="107"/>
      <c r="G40" s="66"/>
      <c r="H40" s="66"/>
      <c r="I40" s="66"/>
      <c r="J40" s="66"/>
      <c r="K40" s="66"/>
      <c r="L40" s="66"/>
      <c r="M40" s="66"/>
      <c r="N40" s="66"/>
      <c r="O40" s="66"/>
      <c r="P40" s="66"/>
      <c r="Q40" s="66"/>
      <c r="R40" s="66"/>
      <c r="S40" s="66"/>
    </row>
    <row r="41" spans="1:19" ht="45.95" customHeight="1" x14ac:dyDescent="0.2">
      <c r="A41" s="66"/>
      <c r="B41" s="98" t="s">
        <v>111</v>
      </c>
      <c r="C41" s="59"/>
      <c r="D41" s="59"/>
      <c r="E41" s="107"/>
      <c r="F41" s="107"/>
      <c r="G41" s="66"/>
      <c r="H41" s="66"/>
      <c r="I41" s="66"/>
      <c r="J41" s="66"/>
      <c r="K41" s="66"/>
      <c r="L41" s="66"/>
      <c r="M41" s="66"/>
      <c r="N41" s="66"/>
      <c r="O41" s="66"/>
      <c r="P41" s="66"/>
      <c r="Q41" s="66"/>
      <c r="R41" s="66"/>
      <c r="S41" s="66"/>
    </row>
    <row r="42" spans="1:19" ht="15.75" customHeight="1" x14ac:dyDescent="0.2">
      <c r="A42" s="66"/>
      <c r="B42" s="66"/>
      <c r="C42" s="89"/>
      <c r="D42" s="80"/>
      <c r="E42" s="66"/>
      <c r="F42" s="66"/>
      <c r="G42" s="66"/>
      <c r="H42" s="66"/>
      <c r="I42" s="66"/>
      <c r="J42" s="66"/>
      <c r="K42" s="66"/>
      <c r="L42" s="66"/>
      <c r="M42" s="66"/>
      <c r="N42" s="66"/>
      <c r="O42" s="66"/>
      <c r="P42" s="66"/>
      <c r="Q42" s="66"/>
      <c r="R42" s="66"/>
      <c r="S42" s="66"/>
    </row>
    <row r="43" spans="1:19" ht="15" customHeight="1" x14ac:dyDescent="0.2">
      <c r="A43" s="66"/>
      <c r="B43" s="109" t="s">
        <v>28</v>
      </c>
      <c r="C43" s="110" t="s">
        <v>16</v>
      </c>
      <c r="D43" s="111" t="s">
        <v>17</v>
      </c>
      <c r="E43" s="99"/>
      <c r="F43" s="99"/>
      <c r="G43" s="66"/>
      <c r="H43" s="66"/>
      <c r="I43" s="66"/>
      <c r="J43" s="66"/>
      <c r="K43" s="66"/>
      <c r="L43" s="66"/>
      <c r="M43" s="66"/>
      <c r="N43" s="66"/>
      <c r="O43" s="66"/>
      <c r="P43" s="66"/>
      <c r="Q43" s="66"/>
      <c r="R43" s="66"/>
      <c r="S43" s="66"/>
    </row>
    <row r="44" spans="1:19" ht="45.95" customHeight="1" x14ac:dyDescent="0.2">
      <c r="A44" s="66"/>
      <c r="B44" s="95" t="s">
        <v>29</v>
      </c>
      <c r="C44" s="96" t="s">
        <v>30</v>
      </c>
      <c r="D44" s="96" t="s">
        <v>97</v>
      </c>
      <c r="E44" s="103"/>
      <c r="F44" s="103"/>
      <c r="G44" s="66"/>
      <c r="H44" s="66"/>
      <c r="I44" s="66"/>
      <c r="J44" s="66"/>
      <c r="K44" s="66"/>
      <c r="L44" s="66"/>
      <c r="M44" s="66"/>
      <c r="N44" s="66"/>
      <c r="O44" s="66"/>
      <c r="P44" s="66"/>
      <c r="Q44" s="66"/>
      <c r="R44" s="66"/>
      <c r="S44" s="66"/>
    </row>
    <row r="45" spans="1:19" ht="45.95" customHeight="1" x14ac:dyDescent="0.2">
      <c r="A45" s="66"/>
      <c r="B45" s="98" t="s">
        <v>110</v>
      </c>
      <c r="C45" s="65" t="s">
        <v>61</v>
      </c>
      <c r="D45" s="63" t="s">
        <v>61</v>
      </c>
      <c r="E45" s="107"/>
      <c r="F45" s="107"/>
      <c r="G45" s="66"/>
      <c r="H45" s="66"/>
      <c r="I45" s="66"/>
      <c r="J45" s="66"/>
      <c r="K45" s="66"/>
      <c r="L45" s="66"/>
      <c r="M45" s="66"/>
      <c r="N45" s="66"/>
      <c r="O45" s="66"/>
      <c r="P45" s="66"/>
      <c r="Q45" s="66"/>
      <c r="R45" s="66"/>
      <c r="S45" s="66"/>
    </row>
    <row r="46" spans="1:19" ht="45.95" customHeight="1" x14ac:dyDescent="0.2">
      <c r="A46" s="66"/>
      <c r="B46" s="98" t="s">
        <v>111</v>
      </c>
      <c r="C46" s="59"/>
      <c r="D46" s="59"/>
      <c r="E46" s="107"/>
      <c r="F46" s="107"/>
      <c r="G46" s="66"/>
      <c r="H46" s="66"/>
      <c r="I46" s="66"/>
      <c r="J46" s="66"/>
      <c r="K46" s="66"/>
      <c r="L46" s="66"/>
      <c r="M46" s="66"/>
      <c r="N46" s="66"/>
      <c r="O46" s="66"/>
      <c r="P46" s="66"/>
      <c r="Q46" s="66"/>
      <c r="R46" s="66"/>
      <c r="S46" s="66"/>
    </row>
    <row r="47" spans="1:19" ht="15" customHeight="1" x14ac:dyDescent="0.2">
      <c r="A47" s="66"/>
      <c r="B47" s="108"/>
      <c r="C47" s="107"/>
      <c r="D47" s="107"/>
      <c r="E47" s="107"/>
      <c r="F47" s="107"/>
      <c r="G47" s="66"/>
      <c r="H47" s="66"/>
      <c r="I47" s="66"/>
      <c r="J47" s="66"/>
      <c r="K47" s="66"/>
      <c r="L47" s="66"/>
      <c r="M47" s="66"/>
      <c r="N47" s="66"/>
      <c r="O47" s="66"/>
      <c r="P47" s="66"/>
      <c r="Q47" s="66"/>
      <c r="R47" s="66"/>
      <c r="S47" s="66"/>
    </row>
    <row r="48" spans="1:19" ht="90" customHeight="1" x14ac:dyDescent="0.2">
      <c r="A48" s="66"/>
      <c r="B48" s="98" t="s">
        <v>113</v>
      </c>
      <c r="C48" s="64"/>
      <c r="D48" s="68"/>
      <c r="E48" s="107"/>
      <c r="F48" s="107"/>
      <c r="G48" s="66"/>
      <c r="H48" s="66"/>
      <c r="I48" s="66"/>
      <c r="J48" s="66"/>
      <c r="K48" s="66"/>
      <c r="L48" s="66"/>
      <c r="M48" s="66"/>
      <c r="N48" s="66"/>
      <c r="O48" s="66"/>
      <c r="P48" s="66"/>
      <c r="Q48" s="66"/>
      <c r="R48" s="66"/>
      <c r="S48" s="66"/>
    </row>
    <row r="49" spans="1:19" ht="15" customHeight="1" x14ac:dyDescent="0.2">
      <c r="A49" s="66"/>
      <c r="B49" s="66"/>
      <c r="C49" s="89"/>
      <c r="D49" s="80"/>
      <c r="E49" s="66"/>
      <c r="F49" s="66"/>
      <c r="G49" s="66"/>
      <c r="H49" s="66"/>
      <c r="I49" s="66"/>
      <c r="J49" s="66"/>
      <c r="K49" s="66"/>
      <c r="L49" s="66"/>
      <c r="M49" s="66"/>
      <c r="N49" s="66"/>
      <c r="O49" s="66"/>
      <c r="P49" s="66"/>
      <c r="Q49" s="66"/>
      <c r="R49" s="66"/>
      <c r="S49" s="66"/>
    </row>
    <row r="50" spans="1:19" ht="15" customHeight="1" x14ac:dyDescent="0.2">
      <c r="A50" s="66"/>
      <c r="B50" s="112" t="s">
        <v>31</v>
      </c>
      <c r="C50" s="113" t="s">
        <v>7</v>
      </c>
      <c r="D50" s="114" t="s">
        <v>8</v>
      </c>
      <c r="E50" s="115"/>
      <c r="F50" s="115"/>
      <c r="G50" s="93"/>
      <c r="H50" s="93"/>
      <c r="I50" s="66"/>
      <c r="J50" s="66"/>
      <c r="K50" s="66"/>
      <c r="L50" s="66"/>
      <c r="M50" s="66"/>
      <c r="N50" s="66"/>
      <c r="O50" s="66"/>
      <c r="P50" s="66"/>
      <c r="Q50" s="66"/>
      <c r="R50" s="66"/>
      <c r="S50" s="66"/>
    </row>
    <row r="51" spans="1:19" ht="77.25" customHeight="1" x14ac:dyDescent="0.2">
      <c r="A51" s="66"/>
      <c r="B51" s="95" t="s">
        <v>32</v>
      </c>
      <c r="C51" s="96" t="s">
        <v>99</v>
      </c>
      <c r="D51" s="96" t="s">
        <v>33</v>
      </c>
      <c r="E51" s="103"/>
      <c r="F51" s="103"/>
      <c r="G51" s="103"/>
      <c r="H51" s="103"/>
      <c r="I51" s="66"/>
      <c r="J51" s="66"/>
      <c r="K51" s="66"/>
      <c r="L51" s="66"/>
      <c r="M51" s="66"/>
      <c r="N51" s="66"/>
      <c r="O51" s="66"/>
      <c r="P51" s="66"/>
      <c r="Q51" s="66"/>
      <c r="R51" s="66"/>
      <c r="S51" s="66"/>
    </row>
    <row r="52" spans="1:19" ht="45.95" customHeight="1" x14ac:dyDescent="0.2">
      <c r="A52" s="66"/>
      <c r="B52" s="98" t="s">
        <v>110</v>
      </c>
      <c r="C52" s="63" t="s">
        <v>61</v>
      </c>
      <c r="D52" s="63" t="s">
        <v>61</v>
      </c>
      <c r="E52" s="107"/>
      <c r="F52" s="107"/>
      <c r="G52" s="107"/>
      <c r="H52" s="107"/>
      <c r="I52" s="66"/>
      <c r="J52" s="66"/>
      <c r="K52" s="66"/>
      <c r="L52" s="66"/>
      <c r="M52" s="66"/>
      <c r="N52" s="66"/>
      <c r="O52" s="66"/>
      <c r="P52" s="66"/>
      <c r="Q52" s="66"/>
      <c r="R52" s="66"/>
      <c r="S52" s="66"/>
    </row>
    <row r="53" spans="1:19" ht="45.95" customHeight="1" x14ac:dyDescent="0.2">
      <c r="A53" s="66"/>
      <c r="B53" s="98" t="s">
        <v>111</v>
      </c>
      <c r="C53" s="59"/>
      <c r="D53" s="59"/>
      <c r="E53" s="107"/>
      <c r="F53" s="107"/>
      <c r="G53" s="107"/>
      <c r="H53" s="107"/>
      <c r="I53" s="66"/>
      <c r="J53" s="66"/>
      <c r="K53" s="66"/>
      <c r="L53" s="66"/>
      <c r="M53" s="66"/>
      <c r="N53" s="66"/>
      <c r="O53" s="66"/>
      <c r="P53" s="66"/>
      <c r="Q53" s="66"/>
      <c r="R53" s="66"/>
      <c r="S53" s="66"/>
    </row>
    <row r="54" spans="1:19" ht="15.75" customHeight="1" x14ac:dyDescent="0.2">
      <c r="A54" s="66"/>
      <c r="B54" s="66"/>
      <c r="C54" s="89"/>
      <c r="D54" s="80"/>
      <c r="E54" s="66"/>
      <c r="F54" s="66"/>
      <c r="G54" s="66"/>
      <c r="H54" s="66"/>
      <c r="I54" s="66"/>
      <c r="J54" s="66"/>
      <c r="K54" s="66"/>
      <c r="L54" s="66"/>
      <c r="M54" s="66"/>
      <c r="N54" s="66"/>
      <c r="O54" s="66"/>
      <c r="P54" s="66"/>
      <c r="Q54" s="66"/>
      <c r="R54" s="66"/>
      <c r="S54" s="66"/>
    </row>
    <row r="55" spans="1:19" ht="14.25" customHeight="1" x14ac:dyDescent="0.2">
      <c r="A55" s="66"/>
      <c r="B55" s="112" t="s">
        <v>34</v>
      </c>
      <c r="C55" s="113" t="s">
        <v>12</v>
      </c>
      <c r="D55" s="114" t="s">
        <v>13</v>
      </c>
      <c r="E55" s="93"/>
      <c r="F55" s="93"/>
      <c r="G55" s="93"/>
      <c r="H55" s="93"/>
      <c r="I55" s="66"/>
      <c r="J55" s="66"/>
      <c r="K55" s="66"/>
      <c r="L55" s="66"/>
      <c r="M55" s="66"/>
      <c r="N55" s="66"/>
      <c r="O55" s="66"/>
      <c r="P55" s="66"/>
      <c r="Q55" s="66"/>
      <c r="R55" s="66"/>
      <c r="S55" s="66"/>
    </row>
    <row r="56" spans="1:19" ht="45.95" customHeight="1" x14ac:dyDescent="0.25">
      <c r="A56" s="66"/>
      <c r="B56" s="95" t="s">
        <v>35</v>
      </c>
      <c r="C56" s="96" t="s">
        <v>36</v>
      </c>
      <c r="D56" s="96" t="s">
        <v>100</v>
      </c>
      <c r="E56" s="103"/>
      <c r="F56" s="103"/>
      <c r="G56" s="103"/>
      <c r="H56" s="103"/>
      <c r="I56" s="105"/>
      <c r="J56" s="66"/>
      <c r="K56" s="66"/>
      <c r="L56" s="66"/>
      <c r="M56" s="66"/>
      <c r="N56" s="66"/>
      <c r="O56" s="66"/>
      <c r="P56" s="66"/>
      <c r="Q56" s="66"/>
      <c r="R56" s="66"/>
      <c r="S56" s="66"/>
    </row>
    <row r="57" spans="1:19" ht="45.95" customHeight="1" x14ac:dyDescent="0.25">
      <c r="A57" s="66"/>
      <c r="B57" s="98" t="s">
        <v>110</v>
      </c>
      <c r="C57" s="63" t="s">
        <v>61</v>
      </c>
      <c r="D57" s="63" t="s">
        <v>61</v>
      </c>
      <c r="E57" s="107"/>
      <c r="F57" s="107"/>
      <c r="G57" s="107"/>
      <c r="H57" s="107"/>
      <c r="I57" s="105"/>
      <c r="J57" s="66"/>
      <c r="K57" s="66"/>
      <c r="L57" s="66"/>
      <c r="M57" s="66"/>
      <c r="N57" s="66"/>
      <c r="O57" s="66"/>
      <c r="P57" s="66"/>
      <c r="Q57" s="66"/>
      <c r="R57" s="66"/>
      <c r="S57" s="66"/>
    </row>
    <row r="58" spans="1:19" ht="45.95" customHeight="1" x14ac:dyDescent="0.25">
      <c r="A58" s="66"/>
      <c r="B58" s="98" t="s">
        <v>111</v>
      </c>
      <c r="C58" s="59"/>
      <c r="D58" s="59"/>
      <c r="E58" s="107"/>
      <c r="F58" s="107"/>
      <c r="G58" s="107"/>
      <c r="H58" s="107"/>
      <c r="I58" s="105"/>
      <c r="J58" s="66"/>
      <c r="K58" s="66"/>
      <c r="L58" s="66"/>
      <c r="M58" s="66"/>
      <c r="N58" s="66"/>
      <c r="O58" s="66"/>
      <c r="P58" s="66"/>
      <c r="Q58" s="66"/>
      <c r="R58" s="66"/>
      <c r="S58" s="66"/>
    </row>
    <row r="59" spans="1:19" ht="15.75" customHeight="1" x14ac:dyDescent="0.2">
      <c r="A59" s="66"/>
      <c r="B59" s="66"/>
      <c r="C59" s="89"/>
      <c r="D59" s="80"/>
      <c r="E59" s="66"/>
      <c r="F59" s="66"/>
      <c r="G59" s="66"/>
      <c r="H59" s="66"/>
      <c r="I59" s="66"/>
      <c r="J59" s="66"/>
      <c r="K59" s="66"/>
      <c r="L59" s="66"/>
      <c r="M59" s="66"/>
      <c r="N59" s="66"/>
      <c r="O59" s="66"/>
      <c r="P59" s="66"/>
      <c r="Q59" s="66"/>
      <c r="R59" s="66"/>
      <c r="S59" s="66"/>
    </row>
    <row r="60" spans="1:19" ht="15" customHeight="1" x14ac:dyDescent="0.2">
      <c r="A60" s="66"/>
      <c r="B60" s="112" t="s">
        <v>37</v>
      </c>
      <c r="C60" s="113" t="s">
        <v>16</v>
      </c>
      <c r="D60" s="114" t="s">
        <v>17</v>
      </c>
      <c r="E60" s="93"/>
      <c r="F60" s="93"/>
      <c r="G60" s="93"/>
      <c r="H60" s="93"/>
      <c r="I60" s="66"/>
      <c r="J60" s="66"/>
      <c r="K60" s="66"/>
      <c r="L60" s="66"/>
      <c r="M60" s="66"/>
      <c r="N60" s="66"/>
      <c r="O60" s="66"/>
      <c r="P60" s="66"/>
      <c r="Q60" s="66"/>
      <c r="R60" s="66"/>
      <c r="S60" s="66"/>
    </row>
    <row r="61" spans="1:19" ht="63" customHeight="1" x14ac:dyDescent="0.2">
      <c r="A61" s="66"/>
      <c r="B61" s="95" t="s">
        <v>38</v>
      </c>
      <c r="C61" s="96" t="s">
        <v>101</v>
      </c>
      <c r="D61" s="96" t="s">
        <v>104</v>
      </c>
      <c r="E61" s="103"/>
      <c r="F61" s="103"/>
      <c r="G61" s="103"/>
      <c r="H61" s="66"/>
      <c r="I61" s="66"/>
      <c r="J61" s="66"/>
      <c r="K61" s="66"/>
      <c r="L61" s="66"/>
      <c r="M61" s="66"/>
      <c r="N61" s="66"/>
      <c r="O61" s="66"/>
      <c r="P61" s="66"/>
      <c r="Q61" s="66"/>
      <c r="R61" s="66"/>
      <c r="S61" s="66"/>
    </row>
    <row r="62" spans="1:19" ht="45.95" customHeight="1" x14ac:dyDescent="0.2">
      <c r="A62" s="66"/>
      <c r="B62" s="98" t="s">
        <v>110</v>
      </c>
      <c r="C62" s="62" t="s">
        <v>61</v>
      </c>
      <c r="D62" s="62" t="s">
        <v>61</v>
      </c>
      <c r="E62" s="60"/>
      <c r="F62" s="60"/>
      <c r="G62" s="66"/>
      <c r="H62" s="66"/>
      <c r="I62" s="66"/>
      <c r="J62" s="66"/>
      <c r="K62" s="66"/>
      <c r="L62" s="66"/>
      <c r="M62" s="66"/>
      <c r="N62" s="66"/>
      <c r="O62" s="66"/>
      <c r="P62" s="66"/>
      <c r="Q62" s="66"/>
      <c r="R62" s="66"/>
      <c r="S62" s="66"/>
    </row>
    <row r="63" spans="1:19" ht="45.95" customHeight="1" x14ac:dyDescent="0.2">
      <c r="A63" s="66"/>
      <c r="B63" s="98" t="s">
        <v>111</v>
      </c>
      <c r="C63" s="59"/>
      <c r="D63" s="59"/>
      <c r="E63" s="60"/>
      <c r="F63" s="60"/>
      <c r="G63" s="66"/>
      <c r="H63" s="66"/>
      <c r="I63" s="66"/>
      <c r="J63" s="66"/>
      <c r="K63" s="66"/>
      <c r="L63" s="66"/>
      <c r="M63" s="66"/>
      <c r="N63" s="66"/>
      <c r="O63" s="66"/>
      <c r="P63" s="66"/>
      <c r="Q63" s="66"/>
      <c r="R63" s="66"/>
      <c r="S63" s="66"/>
    </row>
    <row r="64" spans="1:19" ht="15.75" customHeight="1" x14ac:dyDescent="0.2">
      <c r="A64" s="66"/>
      <c r="B64" s="108"/>
      <c r="C64" s="107"/>
      <c r="D64" s="60"/>
      <c r="E64" s="60"/>
      <c r="F64" s="60"/>
      <c r="G64" s="66"/>
      <c r="H64" s="66"/>
      <c r="I64" s="66"/>
      <c r="J64" s="66"/>
      <c r="K64" s="66"/>
      <c r="L64" s="66"/>
      <c r="M64" s="66"/>
      <c r="N64" s="66"/>
      <c r="O64" s="66"/>
      <c r="P64" s="66"/>
      <c r="Q64" s="66"/>
      <c r="R64" s="66"/>
      <c r="S64" s="66"/>
    </row>
    <row r="65" spans="1:19" ht="90" customHeight="1" x14ac:dyDescent="0.2">
      <c r="A65" s="66"/>
      <c r="B65" s="98" t="s">
        <v>114</v>
      </c>
      <c r="C65" s="59"/>
      <c r="D65" s="60"/>
      <c r="E65" s="60"/>
      <c r="F65" s="60"/>
      <c r="G65" s="66"/>
      <c r="H65" s="66"/>
      <c r="I65" s="66"/>
      <c r="J65" s="66"/>
      <c r="K65" s="66"/>
      <c r="L65" s="66"/>
      <c r="M65" s="66"/>
      <c r="N65" s="66"/>
      <c r="O65" s="66"/>
      <c r="P65" s="66"/>
      <c r="Q65" s="66"/>
      <c r="R65" s="66"/>
      <c r="S65" s="66"/>
    </row>
    <row r="66" spans="1:19" ht="15.75" customHeight="1" x14ac:dyDescent="0.2">
      <c r="A66" s="66"/>
      <c r="B66" s="66"/>
      <c r="C66" s="89"/>
      <c r="D66" s="80"/>
      <c r="E66" s="66"/>
      <c r="F66" s="66"/>
      <c r="G66" s="66"/>
      <c r="H66" s="66"/>
      <c r="I66" s="66"/>
      <c r="J66" s="66"/>
      <c r="K66" s="66"/>
      <c r="L66" s="66"/>
      <c r="M66" s="66"/>
      <c r="N66" s="66"/>
      <c r="O66" s="66"/>
      <c r="P66" s="66"/>
      <c r="Q66" s="66"/>
      <c r="R66" s="66"/>
      <c r="S66" s="66"/>
    </row>
    <row r="67" spans="1:19" ht="15" customHeight="1" x14ac:dyDescent="0.2">
      <c r="A67" s="66"/>
      <c r="B67" s="116" t="s">
        <v>39</v>
      </c>
      <c r="C67" s="117" t="s">
        <v>7</v>
      </c>
      <c r="D67" s="118" t="s">
        <v>8</v>
      </c>
      <c r="E67" s="115"/>
      <c r="F67" s="115"/>
      <c r="G67" s="93"/>
      <c r="H67" s="93"/>
      <c r="I67" s="66"/>
      <c r="J67" s="66"/>
      <c r="K67" s="66"/>
      <c r="L67" s="66"/>
      <c r="M67" s="66"/>
      <c r="N67" s="66"/>
      <c r="O67" s="66"/>
      <c r="P67" s="66"/>
      <c r="Q67" s="66"/>
      <c r="R67" s="66"/>
      <c r="S67" s="66"/>
    </row>
    <row r="68" spans="1:19" ht="45.95" customHeight="1" x14ac:dyDescent="0.2">
      <c r="A68" s="66"/>
      <c r="B68" s="119" t="s">
        <v>40</v>
      </c>
      <c r="C68" s="96" t="s">
        <v>41</v>
      </c>
      <c r="D68" s="96" t="s">
        <v>42</v>
      </c>
      <c r="E68" s="103"/>
      <c r="F68" s="103"/>
      <c r="G68" s="103"/>
      <c r="H68" s="103"/>
      <c r="I68" s="66"/>
      <c r="J68" s="66"/>
      <c r="K68" s="66"/>
      <c r="L68" s="66"/>
      <c r="M68" s="66"/>
      <c r="N68" s="66"/>
      <c r="O68" s="66"/>
      <c r="P68" s="66"/>
      <c r="Q68" s="66"/>
      <c r="R68" s="66"/>
      <c r="S68" s="66"/>
    </row>
    <row r="69" spans="1:19" ht="45.95" customHeight="1" x14ac:dyDescent="0.2">
      <c r="A69" s="66"/>
      <c r="B69" s="98" t="s">
        <v>110</v>
      </c>
      <c r="C69" s="63" t="s">
        <v>61</v>
      </c>
      <c r="D69" s="63" t="s">
        <v>61</v>
      </c>
      <c r="E69" s="107"/>
      <c r="F69" s="107"/>
      <c r="G69" s="107"/>
      <c r="H69" s="107"/>
      <c r="I69" s="66"/>
      <c r="J69" s="66"/>
      <c r="K69" s="66"/>
      <c r="L69" s="66"/>
      <c r="M69" s="66"/>
      <c r="N69" s="66"/>
      <c r="O69" s="66"/>
      <c r="P69" s="66"/>
      <c r="Q69" s="66"/>
      <c r="R69" s="66"/>
      <c r="S69" s="66"/>
    </row>
    <row r="70" spans="1:19" ht="45.95" customHeight="1" x14ac:dyDescent="0.2">
      <c r="A70" s="66"/>
      <c r="B70" s="98" t="s">
        <v>111</v>
      </c>
      <c r="C70" s="59"/>
      <c r="D70" s="59"/>
      <c r="E70" s="107"/>
      <c r="F70" s="107"/>
      <c r="G70" s="107"/>
      <c r="H70" s="107"/>
      <c r="I70" s="66"/>
      <c r="J70" s="66"/>
      <c r="K70" s="66"/>
      <c r="L70" s="66"/>
      <c r="M70" s="66"/>
      <c r="N70" s="66"/>
      <c r="O70" s="66"/>
      <c r="P70" s="66"/>
      <c r="Q70" s="66"/>
      <c r="R70" s="66"/>
      <c r="S70" s="66"/>
    </row>
    <row r="71" spans="1:19" ht="15.75" customHeight="1" x14ac:dyDescent="0.2">
      <c r="A71" s="66"/>
      <c r="B71" s="66"/>
      <c r="C71" s="89"/>
      <c r="D71" s="80"/>
      <c r="E71" s="61"/>
      <c r="F71" s="61"/>
      <c r="G71" s="66"/>
      <c r="H71" s="66"/>
      <c r="I71" s="66"/>
      <c r="J71" s="66"/>
      <c r="K71" s="66"/>
      <c r="L71" s="66"/>
      <c r="M71" s="66"/>
      <c r="N71" s="66"/>
      <c r="O71" s="66"/>
      <c r="P71" s="66"/>
      <c r="Q71" s="66"/>
      <c r="R71" s="66"/>
      <c r="S71" s="66"/>
    </row>
    <row r="72" spans="1:19" ht="14.25" customHeight="1" x14ac:dyDescent="0.2">
      <c r="A72" s="66"/>
      <c r="B72" s="116" t="s">
        <v>43</v>
      </c>
      <c r="C72" s="117" t="s">
        <v>12</v>
      </c>
      <c r="D72" s="118" t="s">
        <v>13</v>
      </c>
      <c r="E72" s="100"/>
      <c r="F72" s="100"/>
      <c r="G72" s="100"/>
      <c r="H72" s="93"/>
      <c r="I72" s="66"/>
      <c r="J72" s="66"/>
      <c r="K72" s="66"/>
      <c r="L72" s="66"/>
      <c r="M72" s="66"/>
      <c r="N72" s="66"/>
      <c r="O72" s="66"/>
      <c r="P72" s="66"/>
      <c r="Q72" s="66"/>
      <c r="R72" s="66"/>
      <c r="S72" s="66"/>
    </row>
    <row r="73" spans="1:19" ht="45.95" customHeight="1" x14ac:dyDescent="0.25">
      <c r="A73" s="66"/>
      <c r="B73" s="119" t="s">
        <v>44</v>
      </c>
      <c r="C73" s="96" t="s">
        <v>45</v>
      </c>
      <c r="D73" s="96" t="s">
        <v>46</v>
      </c>
      <c r="E73" s="103"/>
      <c r="F73" s="103"/>
      <c r="G73" s="103"/>
      <c r="H73" s="103"/>
      <c r="I73" s="105"/>
      <c r="J73" s="66"/>
      <c r="K73" s="66"/>
      <c r="L73" s="66"/>
      <c r="M73" s="66"/>
      <c r="N73" s="66"/>
      <c r="O73" s="66"/>
      <c r="P73" s="66"/>
      <c r="Q73" s="66"/>
      <c r="R73" s="66"/>
      <c r="S73" s="66"/>
    </row>
    <row r="74" spans="1:19" ht="45.95" customHeight="1" x14ac:dyDescent="0.25">
      <c r="A74" s="66"/>
      <c r="B74" s="98" t="s">
        <v>110</v>
      </c>
      <c r="C74" s="63" t="s">
        <v>61</v>
      </c>
      <c r="D74" s="63" t="s">
        <v>61</v>
      </c>
      <c r="E74" s="107"/>
      <c r="F74" s="107"/>
      <c r="G74" s="107"/>
      <c r="H74" s="107"/>
      <c r="I74" s="105"/>
      <c r="J74" s="66"/>
      <c r="K74" s="66"/>
      <c r="L74" s="66"/>
      <c r="M74" s="66"/>
      <c r="N74" s="66"/>
      <c r="O74" s="66"/>
      <c r="P74" s="66"/>
      <c r="Q74" s="66"/>
      <c r="R74" s="66"/>
      <c r="S74" s="66"/>
    </row>
    <row r="75" spans="1:19" ht="45.95" customHeight="1" x14ac:dyDescent="0.25">
      <c r="A75" s="66"/>
      <c r="B75" s="98" t="s">
        <v>111</v>
      </c>
      <c r="C75" s="59"/>
      <c r="D75" s="59"/>
      <c r="E75" s="107"/>
      <c r="F75" s="107"/>
      <c r="G75" s="107"/>
      <c r="H75" s="107"/>
      <c r="I75" s="105"/>
      <c r="J75" s="66"/>
      <c r="K75" s="66"/>
      <c r="L75" s="66"/>
      <c r="M75" s="66"/>
      <c r="N75" s="66"/>
      <c r="O75" s="66"/>
      <c r="P75" s="66"/>
      <c r="Q75" s="66"/>
      <c r="R75" s="66"/>
      <c r="S75" s="66"/>
    </row>
    <row r="76" spans="1:19" ht="15.75" customHeight="1" x14ac:dyDescent="0.2">
      <c r="A76" s="66"/>
      <c r="B76" s="66"/>
      <c r="C76" s="89"/>
      <c r="D76" s="80"/>
      <c r="E76" s="103"/>
      <c r="F76" s="103"/>
      <c r="G76" s="66"/>
      <c r="H76" s="66"/>
      <c r="I76" s="66"/>
      <c r="J76" s="66"/>
      <c r="K76" s="66"/>
      <c r="L76" s="66"/>
      <c r="M76" s="66"/>
      <c r="N76" s="66"/>
      <c r="O76" s="66"/>
      <c r="P76" s="66"/>
      <c r="Q76" s="66"/>
      <c r="R76" s="66"/>
      <c r="S76" s="66"/>
    </row>
    <row r="77" spans="1:19" ht="15" customHeight="1" x14ac:dyDescent="0.2">
      <c r="A77" s="66"/>
      <c r="B77" s="116" t="s">
        <v>47</v>
      </c>
      <c r="C77" s="117" t="s">
        <v>16</v>
      </c>
      <c r="D77" s="118" t="s">
        <v>17</v>
      </c>
      <c r="E77" s="103"/>
      <c r="F77" s="103"/>
      <c r="G77" s="93"/>
      <c r="H77" s="93"/>
      <c r="I77" s="66"/>
      <c r="J77" s="66"/>
      <c r="K77" s="66"/>
      <c r="L77" s="66"/>
      <c r="M77" s="66"/>
      <c r="N77" s="66"/>
      <c r="O77" s="66"/>
      <c r="P77" s="66"/>
      <c r="Q77" s="66"/>
      <c r="R77" s="66"/>
      <c r="S77" s="66"/>
    </row>
    <row r="78" spans="1:19" ht="45.95" customHeight="1" x14ac:dyDescent="0.2">
      <c r="A78" s="66"/>
      <c r="B78" s="119" t="s">
        <v>48</v>
      </c>
      <c r="C78" s="96" t="s">
        <v>49</v>
      </c>
      <c r="D78" s="96" t="s">
        <v>50</v>
      </c>
      <c r="E78" s="103"/>
      <c r="F78" s="103"/>
      <c r="G78" s="120"/>
      <c r="H78" s="66"/>
      <c r="I78" s="66"/>
      <c r="J78" s="66"/>
      <c r="K78" s="66"/>
      <c r="L78" s="66"/>
      <c r="M78" s="66"/>
      <c r="N78" s="66"/>
      <c r="O78" s="66"/>
      <c r="P78" s="66"/>
      <c r="Q78" s="66"/>
      <c r="R78" s="66"/>
      <c r="S78" s="66"/>
    </row>
    <row r="79" spans="1:19" ht="45.95" customHeight="1" x14ac:dyDescent="0.2">
      <c r="A79" s="66"/>
      <c r="B79" s="98" t="s">
        <v>110</v>
      </c>
      <c r="C79" s="63" t="s">
        <v>61</v>
      </c>
      <c r="D79" s="63" t="s">
        <v>61</v>
      </c>
      <c r="E79" s="107"/>
      <c r="F79" s="107"/>
      <c r="G79" s="66"/>
      <c r="H79" s="66"/>
      <c r="I79" s="66"/>
      <c r="J79" s="66"/>
      <c r="K79" s="66"/>
      <c r="L79" s="66"/>
      <c r="M79" s="66"/>
      <c r="N79" s="66"/>
      <c r="O79" s="66"/>
      <c r="P79" s="66"/>
      <c r="Q79" s="66"/>
      <c r="R79" s="66"/>
      <c r="S79" s="66"/>
    </row>
    <row r="80" spans="1:19" ht="45.95" customHeight="1" x14ac:dyDescent="0.2">
      <c r="A80" s="66"/>
      <c r="B80" s="98" t="s">
        <v>111</v>
      </c>
      <c r="C80" s="59"/>
      <c r="D80" s="59"/>
      <c r="E80" s="107"/>
      <c r="F80" s="107"/>
      <c r="G80" s="66"/>
      <c r="H80" s="66"/>
      <c r="I80" s="66"/>
      <c r="J80" s="66"/>
      <c r="K80" s="66"/>
      <c r="L80" s="66"/>
      <c r="M80" s="66"/>
      <c r="N80" s="66"/>
      <c r="O80" s="66"/>
      <c r="P80" s="66"/>
      <c r="Q80" s="66"/>
      <c r="R80" s="66"/>
      <c r="S80" s="66"/>
    </row>
    <row r="81" spans="2:7" s="66" customFormat="1" ht="15.75" customHeight="1" x14ac:dyDescent="0.2">
      <c r="B81" s="121"/>
      <c r="C81" s="122"/>
      <c r="D81" s="107"/>
      <c r="E81" s="100"/>
      <c r="F81" s="100"/>
      <c r="G81" s="103"/>
    </row>
    <row r="82" spans="2:7" s="66" customFormat="1" ht="90" customHeight="1" x14ac:dyDescent="0.2">
      <c r="B82" s="98" t="s">
        <v>115</v>
      </c>
      <c r="C82" s="59"/>
      <c r="D82" s="100"/>
      <c r="E82" s="107"/>
      <c r="F82" s="107"/>
      <c r="G82" s="107"/>
    </row>
    <row r="83" spans="2:7" s="66" customFormat="1" ht="15.75" customHeight="1" x14ac:dyDescent="0.2">
      <c r="B83" s="123"/>
      <c r="C83" s="100"/>
      <c r="D83" s="100"/>
      <c r="E83" s="100"/>
      <c r="F83" s="100"/>
      <c r="G83" s="100"/>
    </row>
    <row r="84" spans="2:7" s="66" customFormat="1" ht="15.75" x14ac:dyDescent="0.2">
      <c r="B84" s="123"/>
      <c r="C84" s="100"/>
      <c r="D84" s="100"/>
    </row>
    <row r="85" spans="2:7" s="66" customFormat="1" x14ac:dyDescent="0.2"/>
    <row r="86" spans="2:7" s="66" customFormat="1" x14ac:dyDescent="0.2"/>
    <row r="87" spans="2:7" s="66" customFormat="1" x14ac:dyDescent="0.2"/>
    <row r="88" spans="2:7" s="66" customFormat="1" x14ac:dyDescent="0.2"/>
    <row r="89" spans="2:7" s="66" customFormat="1" x14ac:dyDescent="0.2"/>
    <row r="90" spans="2:7" s="66" customFormat="1" x14ac:dyDescent="0.2"/>
    <row r="91" spans="2:7" s="66" customFormat="1" x14ac:dyDescent="0.2"/>
    <row r="92" spans="2:7" s="66" customFormat="1" x14ac:dyDescent="0.2"/>
    <row r="93" spans="2:7" s="66" customFormat="1" x14ac:dyDescent="0.2"/>
    <row r="94" spans="2:7" s="66" customFormat="1" x14ac:dyDescent="0.2"/>
    <row r="95" spans="2:7" s="66" customFormat="1" x14ac:dyDescent="0.2"/>
    <row r="96" spans="2:7" s="66" customFormat="1" x14ac:dyDescent="0.2"/>
    <row r="97" s="66" customFormat="1" x14ac:dyDescent="0.2"/>
    <row r="98" s="66" customFormat="1" x14ac:dyDescent="0.2"/>
    <row r="99" s="66" customFormat="1" x14ac:dyDescent="0.2"/>
    <row r="100" s="66" customFormat="1" x14ac:dyDescent="0.2"/>
    <row r="101" s="66" customFormat="1" x14ac:dyDescent="0.2"/>
    <row r="102" s="66" customFormat="1" x14ac:dyDescent="0.2"/>
    <row r="103" s="66" customFormat="1" x14ac:dyDescent="0.2"/>
    <row r="104" s="66" customFormat="1" x14ac:dyDescent="0.2"/>
    <row r="105" s="66" customFormat="1" x14ac:dyDescent="0.2"/>
    <row r="106" s="66" customFormat="1" x14ac:dyDescent="0.2"/>
    <row r="107" s="66" customFormat="1" x14ac:dyDescent="0.2"/>
    <row r="108" s="66" customFormat="1" x14ac:dyDescent="0.2"/>
    <row r="109" s="66" customFormat="1" x14ac:dyDescent="0.2"/>
    <row r="110" s="66" customFormat="1" x14ac:dyDescent="0.2"/>
    <row r="111" s="66" customFormat="1" x14ac:dyDescent="0.2"/>
    <row r="112" s="66" customFormat="1" x14ac:dyDescent="0.2"/>
    <row r="113" s="66" customFormat="1" x14ac:dyDescent="0.2"/>
    <row r="114" s="66" customFormat="1" x14ac:dyDescent="0.2"/>
    <row r="115" s="66" customFormat="1" x14ac:dyDescent="0.2"/>
    <row r="116" s="66" customFormat="1" x14ac:dyDescent="0.2"/>
    <row r="117" s="66" customFormat="1" x14ac:dyDescent="0.2"/>
    <row r="118" s="66" customFormat="1" x14ac:dyDescent="0.2"/>
    <row r="119" s="66" customFormat="1" x14ac:dyDescent="0.2"/>
    <row r="120" s="66" customFormat="1" x14ac:dyDescent="0.2"/>
    <row r="121" s="66" customFormat="1" x14ac:dyDescent="0.2"/>
    <row r="122" s="66" customFormat="1" x14ac:dyDescent="0.2"/>
    <row r="123" s="66" customFormat="1" x14ac:dyDescent="0.2"/>
    <row r="124" s="66" customFormat="1" x14ac:dyDescent="0.2"/>
    <row r="125" s="66" customFormat="1" x14ac:dyDescent="0.2"/>
    <row r="126" s="66" customFormat="1" x14ac:dyDescent="0.2"/>
    <row r="127" s="66" customFormat="1" x14ac:dyDescent="0.2"/>
    <row r="128" s="66" customFormat="1" x14ac:dyDescent="0.2"/>
    <row r="129" s="66" customFormat="1" x14ac:dyDescent="0.2"/>
    <row r="130" s="66" customFormat="1" x14ac:dyDescent="0.2"/>
    <row r="131" s="66" customFormat="1" x14ac:dyDescent="0.2"/>
    <row r="132" s="66" customFormat="1" x14ac:dyDescent="0.2"/>
    <row r="133" s="66" customFormat="1" x14ac:dyDescent="0.2"/>
    <row r="134" s="66" customFormat="1" x14ac:dyDescent="0.2"/>
    <row r="135" s="66" customFormat="1" x14ac:dyDescent="0.2"/>
    <row r="136" s="66" customFormat="1" x14ac:dyDescent="0.2"/>
    <row r="137" s="66" customFormat="1" x14ac:dyDescent="0.2"/>
    <row r="138" s="66" customFormat="1" x14ac:dyDescent="0.2"/>
    <row r="139" s="66" customFormat="1" x14ac:dyDescent="0.2"/>
    <row r="140" s="66" customFormat="1" x14ac:dyDescent="0.2"/>
    <row r="141" s="66" customFormat="1" x14ac:dyDescent="0.2"/>
    <row r="142" s="66" customFormat="1" x14ac:dyDescent="0.2"/>
    <row r="143" s="66" customFormat="1" x14ac:dyDescent="0.2"/>
    <row r="144" s="66" customFormat="1" x14ac:dyDescent="0.2"/>
    <row r="145" s="66" customFormat="1" x14ac:dyDescent="0.2"/>
    <row r="146" s="66" customFormat="1" x14ac:dyDescent="0.2"/>
    <row r="147" s="66" customFormat="1" x14ac:dyDescent="0.2"/>
    <row r="148" s="66" customFormat="1" x14ac:dyDescent="0.2"/>
    <row r="149" s="66" customFormat="1" x14ac:dyDescent="0.2"/>
    <row r="150" s="66" customFormat="1" x14ac:dyDescent="0.2"/>
    <row r="151" s="66" customFormat="1" x14ac:dyDescent="0.2"/>
    <row r="152" s="66" customFormat="1" x14ac:dyDescent="0.2"/>
    <row r="153" s="66" customFormat="1" x14ac:dyDescent="0.2"/>
    <row r="154" s="66" customFormat="1" x14ac:dyDescent="0.2"/>
    <row r="155" s="66" customFormat="1" x14ac:dyDescent="0.2"/>
    <row r="156" s="66" customFormat="1" x14ac:dyDescent="0.2"/>
    <row r="157" s="66" customFormat="1" x14ac:dyDescent="0.2"/>
    <row r="158" s="66" customFormat="1" x14ac:dyDescent="0.2"/>
    <row r="159" s="66" customFormat="1" x14ac:dyDescent="0.2"/>
    <row r="160" s="66" customFormat="1" x14ac:dyDescent="0.2"/>
    <row r="161" s="66" customFormat="1" x14ac:dyDescent="0.2"/>
    <row r="162" s="66" customFormat="1" x14ac:dyDescent="0.2"/>
    <row r="163" s="66" customFormat="1" x14ac:dyDescent="0.2"/>
    <row r="164" s="66" customFormat="1" x14ac:dyDescent="0.2"/>
    <row r="165" s="66" customFormat="1" x14ac:dyDescent="0.2"/>
    <row r="166" s="66" customFormat="1" x14ac:dyDescent="0.2"/>
    <row r="167" s="66" customFormat="1" x14ac:dyDescent="0.2"/>
    <row r="168" s="66" customFormat="1" x14ac:dyDescent="0.2"/>
    <row r="169" s="66" customFormat="1" x14ac:dyDescent="0.2"/>
    <row r="170" s="66" customFormat="1" x14ac:dyDescent="0.2"/>
    <row r="171" s="66" customFormat="1" x14ac:dyDescent="0.2"/>
    <row r="172" s="66" customFormat="1" x14ac:dyDescent="0.2"/>
    <row r="173" s="66" customFormat="1" x14ac:dyDescent="0.2"/>
    <row r="174" s="66" customFormat="1" x14ac:dyDescent="0.2"/>
    <row r="175" s="66" customFormat="1" x14ac:dyDescent="0.2"/>
    <row r="176" s="66" customFormat="1" x14ac:dyDescent="0.2"/>
    <row r="177" s="66" customFormat="1" x14ac:dyDescent="0.2"/>
    <row r="178" s="66" customFormat="1" x14ac:dyDescent="0.2"/>
    <row r="179" s="66" customFormat="1" x14ac:dyDescent="0.2"/>
    <row r="180" s="66" customFormat="1" x14ac:dyDescent="0.2"/>
    <row r="181" s="66" customFormat="1" x14ac:dyDescent="0.2"/>
    <row r="182" s="66" customFormat="1" x14ac:dyDescent="0.2"/>
    <row r="183" s="66" customFormat="1" x14ac:dyDescent="0.2"/>
    <row r="184" s="66" customFormat="1" x14ac:dyDescent="0.2"/>
    <row r="185" s="66" customFormat="1" x14ac:dyDescent="0.2"/>
    <row r="186" s="66" customFormat="1" x14ac:dyDescent="0.2"/>
    <row r="187" s="66" customFormat="1" x14ac:dyDescent="0.2"/>
    <row r="188" s="66" customFormat="1" x14ac:dyDescent="0.2"/>
    <row r="189" s="66" customFormat="1" x14ac:dyDescent="0.2"/>
    <row r="190" s="66" customFormat="1" x14ac:dyDescent="0.2"/>
    <row r="191" s="66" customFormat="1" x14ac:dyDescent="0.2"/>
    <row r="192" s="66" customFormat="1" x14ac:dyDescent="0.2"/>
    <row r="193" s="66" customFormat="1" x14ac:dyDescent="0.2"/>
    <row r="194" s="66" customFormat="1" x14ac:dyDescent="0.2"/>
    <row r="195" s="66" customFormat="1" x14ac:dyDescent="0.2"/>
    <row r="196" s="66" customFormat="1" x14ac:dyDescent="0.2"/>
    <row r="197" s="66" customFormat="1" x14ac:dyDescent="0.2"/>
    <row r="198" s="66" customFormat="1" x14ac:dyDescent="0.2"/>
    <row r="199" s="66" customFormat="1" x14ac:dyDescent="0.2"/>
    <row r="200" s="66" customFormat="1" x14ac:dyDescent="0.2"/>
    <row r="201" s="66" customFormat="1" x14ac:dyDescent="0.2"/>
    <row r="202" s="66" customFormat="1" x14ac:dyDescent="0.2"/>
    <row r="203" s="66" customFormat="1" x14ac:dyDescent="0.2"/>
    <row r="204" s="66" customFormat="1" x14ac:dyDescent="0.2"/>
    <row r="205" s="66" customFormat="1" x14ac:dyDescent="0.2"/>
    <row r="206" s="66" customFormat="1" x14ac:dyDescent="0.2"/>
    <row r="207" s="66" customFormat="1" x14ac:dyDescent="0.2"/>
    <row r="208" s="66" customFormat="1" x14ac:dyDescent="0.2"/>
    <row r="209" s="66" customFormat="1" x14ac:dyDescent="0.2"/>
    <row r="210" s="66" customFormat="1" x14ac:dyDescent="0.2"/>
    <row r="211" s="66" customFormat="1" x14ac:dyDescent="0.2"/>
    <row r="212" s="66" customFormat="1" x14ac:dyDescent="0.2"/>
    <row r="213" s="66" customFormat="1" x14ac:dyDescent="0.2"/>
    <row r="214" s="66" customFormat="1" x14ac:dyDescent="0.2"/>
    <row r="215" s="66" customFormat="1" x14ac:dyDescent="0.2"/>
    <row r="216" s="66" customFormat="1" x14ac:dyDescent="0.2"/>
    <row r="217" s="66" customFormat="1" x14ac:dyDescent="0.2"/>
    <row r="218" s="66" customFormat="1" x14ac:dyDescent="0.2"/>
    <row r="219" s="66" customFormat="1" x14ac:dyDescent="0.2"/>
    <row r="220" s="66" customFormat="1" x14ac:dyDescent="0.2"/>
    <row r="221" s="66" customFormat="1" x14ac:dyDescent="0.2"/>
    <row r="222" s="66" customFormat="1" x14ac:dyDescent="0.2"/>
    <row r="223" s="66" customFormat="1" x14ac:dyDescent="0.2"/>
    <row r="224" s="66" customFormat="1" x14ac:dyDescent="0.2"/>
    <row r="225" s="66" customFormat="1" x14ac:dyDescent="0.2"/>
    <row r="226" s="66" customFormat="1" x14ac:dyDescent="0.2"/>
    <row r="227" s="66" customFormat="1" x14ac:dyDescent="0.2"/>
    <row r="228" s="66" customFormat="1" x14ac:dyDescent="0.2"/>
    <row r="229" s="66" customFormat="1" x14ac:dyDescent="0.2"/>
    <row r="230" s="66" customFormat="1" x14ac:dyDescent="0.2"/>
    <row r="231" s="66" customFormat="1" x14ac:dyDescent="0.2"/>
    <row r="232" s="66" customFormat="1" x14ac:dyDescent="0.2"/>
    <row r="233" s="66" customFormat="1" x14ac:dyDescent="0.2"/>
    <row r="234" s="66" customFormat="1" x14ac:dyDescent="0.2"/>
    <row r="235" s="66" customFormat="1" x14ac:dyDescent="0.2"/>
  </sheetData>
  <sheetProtection algorithmName="SHA-512" hashValue="wrr/E+dLkatnJQTS5to0KPuetX7Uqs4CCw97l8lF8TEixtiD/4gzlPSSoaPcIk+wrgg/7uvqNgabDCGOnfnBOQ==" saltValue="ZGfrCnP8DuQXKseXuA+4mQ==" spinCount="100000" sheet="1" objects="1" scenarios="1"/>
  <dataConsolidate/>
  <mergeCells count="6">
    <mergeCell ref="C8:F8"/>
    <mergeCell ref="C7:F7"/>
    <mergeCell ref="C6:F6"/>
    <mergeCell ref="C3:F3"/>
    <mergeCell ref="C2:F2"/>
    <mergeCell ref="B5:F5"/>
  </mergeCells>
  <conditionalFormatting sqref="C19">
    <cfRule type="expression" dxfId="47" priority="26">
      <formula>$C$18="No or N/a"</formula>
    </cfRule>
    <cfRule type="expression" dxfId="46" priority="49">
      <formula>$C$18="Yes"</formula>
    </cfRule>
  </conditionalFormatting>
  <conditionalFormatting sqref="C24">
    <cfRule type="expression" dxfId="45" priority="24">
      <formula>$C$23="No or N/a"</formula>
    </cfRule>
    <cfRule type="expression" dxfId="44" priority="48">
      <formula>$C$23="Yes"</formula>
    </cfRule>
  </conditionalFormatting>
  <conditionalFormatting sqref="C29">
    <cfRule type="expression" dxfId="43" priority="22">
      <formula>$C$28="No or N/a"</formula>
    </cfRule>
    <cfRule type="expression" dxfId="42" priority="46">
      <formula>$C$28="Yes"</formula>
    </cfRule>
  </conditionalFormatting>
  <conditionalFormatting sqref="C36">
    <cfRule type="expression" dxfId="41" priority="20">
      <formula>$C$35="No or N/a"</formula>
    </cfRule>
    <cfRule type="expression" dxfId="40" priority="44">
      <formula>$C$35="Yes"</formula>
    </cfRule>
  </conditionalFormatting>
  <conditionalFormatting sqref="C41">
    <cfRule type="expression" dxfId="39" priority="18">
      <formula>$C$40="No or N/a"</formula>
    </cfRule>
    <cfRule type="expression" dxfId="38" priority="42">
      <formula>$C$40="Yes"</formula>
    </cfRule>
  </conditionalFormatting>
  <conditionalFormatting sqref="C46">
    <cfRule type="expression" dxfId="37" priority="16">
      <formula>$C$45="No or N/a"</formula>
    </cfRule>
    <cfRule type="expression" dxfId="36" priority="40">
      <formula>$C$45="Yes"</formula>
    </cfRule>
  </conditionalFormatting>
  <conditionalFormatting sqref="C53">
    <cfRule type="expression" dxfId="35" priority="38">
      <formula>$C$52="Yes"</formula>
    </cfRule>
    <cfRule type="expression" dxfId="34" priority="14">
      <formula>$C$52="No or N/a"</formula>
    </cfRule>
  </conditionalFormatting>
  <conditionalFormatting sqref="C58">
    <cfRule type="expression" dxfId="33" priority="36">
      <formula>$C$57="Yes"</formula>
    </cfRule>
    <cfRule type="expression" dxfId="32" priority="12">
      <formula>$C$57="No or N/a"</formula>
    </cfRule>
  </conditionalFormatting>
  <conditionalFormatting sqref="C63">
    <cfRule type="expression" dxfId="31" priority="10">
      <formula>$C$62="No or N/a"</formula>
    </cfRule>
    <cfRule type="expression" dxfId="30" priority="34">
      <formula>$C$62="Yes"</formula>
    </cfRule>
  </conditionalFormatting>
  <conditionalFormatting sqref="C70">
    <cfRule type="expression" dxfId="29" priority="32">
      <formula>$C$69="Yes"</formula>
    </cfRule>
    <cfRule type="expression" dxfId="28" priority="8">
      <formula>$C$69="No or N/a"</formula>
    </cfRule>
  </conditionalFormatting>
  <conditionalFormatting sqref="C75">
    <cfRule type="expression" dxfId="27" priority="6">
      <formula>$C$74="No or N/a"</formula>
    </cfRule>
    <cfRule type="expression" dxfId="26" priority="30">
      <formula>$C$74="Yes"</formula>
    </cfRule>
  </conditionalFormatting>
  <conditionalFormatting sqref="C80">
    <cfRule type="expression" dxfId="25" priority="4">
      <formula>$C$79="No or N/a"</formula>
    </cfRule>
    <cfRule type="expression" dxfId="24" priority="28">
      <formula>$C$79="Yes"</formula>
    </cfRule>
  </conditionalFormatting>
  <conditionalFormatting sqref="D19">
    <cfRule type="expression" dxfId="23" priority="50">
      <formula>$D$18="Yes"</formula>
    </cfRule>
    <cfRule type="expression" dxfId="22" priority="25">
      <formula>$D$18="No or N/a"</formula>
    </cfRule>
  </conditionalFormatting>
  <conditionalFormatting sqref="D24">
    <cfRule type="expression" dxfId="21" priority="23">
      <formula>$D$23="No or N/a"</formula>
    </cfRule>
    <cfRule type="expression" dxfId="20" priority="47">
      <formula>$D$23="Yes"</formula>
    </cfRule>
  </conditionalFormatting>
  <conditionalFormatting sqref="D29">
    <cfRule type="expression" dxfId="19" priority="21">
      <formula>$D$28="No or N/a"</formula>
    </cfRule>
    <cfRule type="expression" dxfId="18" priority="45">
      <formula>$D$28="Yes"</formula>
    </cfRule>
  </conditionalFormatting>
  <conditionalFormatting sqref="D36">
    <cfRule type="expression" dxfId="17" priority="19">
      <formula>$D$35="No or N/a"</formula>
    </cfRule>
    <cfRule type="expression" dxfId="16" priority="43">
      <formula>$D$35="Yes"</formula>
    </cfRule>
  </conditionalFormatting>
  <conditionalFormatting sqref="D41">
    <cfRule type="expression" dxfId="15" priority="41">
      <formula>$D$40="Yes"</formula>
    </cfRule>
    <cfRule type="expression" dxfId="14" priority="17">
      <formula>$D$40="No or N/a"</formula>
    </cfRule>
  </conditionalFormatting>
  <conditionalFormatting sqref="D46">
    <cfRule type="expression" dxfId="13" priority="39">
      <formula>$D$45="Yes"</formula>
    </cfRule>
    <cfRule type="expression" dxfId="12" priority="15">
      <formula>$D$45="No or N/a"</formula>
    </cfRule>
  </conditionalFormatting>
  <conditionalFormatting sqref="D53">
    <cfRule type="expression" dxfId="11" priority="13">
      <formula>$D$52="No or N/a"</formula>
    </cfRule>
    <cfRule type="expression" dxfId="10" priority="37">
      <formula>$D$52="Yes"</formula>
    </cfRule>
  </conditionalFormatting>
  <conditionalFormatting sqref="D58">
    <cfRule type="expression" dxfId="9" priority="35">
      <formula>$D$57="Yes"</formula>
    </cfRule>
    <cfRule type="expression" dxfId="8" priority="11">
      <formula>$D$57="No or N/a"</formula>
    </cfRule>
  </conditionalFormatting>
  <conditionalFormatting sqref="D63">
    <cfRule type="expression" dxfId="7" priority="9">
      <formula>$D$62="No or N/a"</formula>
    </cfRule>
    <cfRule type="expression" dxfId="6" priority="33">
      <formula>$D$62="Yes"</formula>
    </cfRule>
  </conditionalFormatting>
  <conditionalFormatting sqref="D70">
    <cfRule type="expression" dxfId="5" priority="7">
      <formula>$D$69="No or N/a"</formula>
    </cfRule>
    <cfRule type="expression" dxfId="4" priority="31">
      <formula>$D$69="Yes"</formula>
    </cfRule>
  </conditionalFormatting>
  <conditionalFormatting sqref="D75">
    <cfRule type="expression" dxfId="3" priority="29">
      <formula>$D$74="Yes"</formula>
    </cfRule>
    <cfRule type="expression" dxfId="2" priority="5">
      <formula>$D$74="No or N/a"</formula>
    </cfRule>
  </conditionalFormatting>
  <conditionalFormatting sqref="D80">
    <cfRule type="expression" dxfId="1" priority="27">
      <formula>$D$79="Yes"</formula>
    </cfRule>
    <cfRule type="expression" dxfId="0" priority="3">
      <formula>$D$79="No or N/a"</formula>
    </cfRule>
  </conditionalFormatting>
  <dataValidations count="3">
    <dataValidation allowBlank="1" showInputMessage="1" showErrorMessage="1" promptTitle="Explanation" prompt="Please explain your choice if you have answered &quot;Yes&quot; in the cell above" sqref="C19:D19 C24:D24 C80:D80 C36:D36 C41:D41 C53:D53 C58:D58 C46 C70:D70 C75:D75 C29:D29 D63 C63 D46" xr:uid="{EE44E17F-0641-49AB-A7AB-2DFBCA4A346F}"/>
    <dataValidation type="textLength" errorStyle="information" operator="lessThanOrEqual" allowBlank="1" showInputMessage="1" showErrorMessage="1" error="Text exceeds the limit of 250 characters." sqref="D11" xr:uid="{B0D864CF-0013-45D4-9266-AF8F04FEA22B}">
      <formula1>500</formula1>
    </dataValidation>
    <dataValidation allowBlank="1" showErrorMessage="1" promptTitle="Explanation" prompt="Please explain your choice if you have answered &quot;Yes&quot; in the cell above" sqref="C30:C31 C47:C48 C82 C64 C65:D65 D64 D47" xr:uid="{84D5D972-F2AE-4BF0-9782-41AEA1849AA9}"/>
  </dataValidations>
  <pageMargins left="0.7" right="0.7" top="0.75" bottom="0.75" header="0.3" footer="0.3"/>
  <pageSetup paperSize="9" orientation="portrait" r:id="rId1"/>
  <drawing r:id="rId2"/>
  <legacyDrawing r:id="rId3"/>
  <controls>
    <mc:AlternateContent xmlns:mc="http://schemas.openxmlformats.org/markup-compatibility/2006">
      <mc:Choice Requires="x14">
        <control shapeId="2125" r:id="rId4" name="CommandButton1">
          <controlPr autoLine="0" r:id="rId5">
            <anchor moveWithCells="1" sizeWithCells="1">
              <from>
                <xdr:col>4</xdr:col>
                <xdr:colOff>2828925</xdr:colOff>
                <xdr:row>9</xdr:row>
                <xdr:rowOff>0</xdr:rowOff>
              </from>
              <to>
                <xdr:col>4</xdr:col>
                <xdr:colOff>3143250</xdr:colOff>
                <xdr:row>9</xdr:row>
                <xdr:rowOff>0</xdr:rowOff>
              </to>
            </anchor>
          </controlPr>
        </control>
      </mc:Choice>
      <mc:Fallback>
        <control shapeId="2125" r:id="rId4" name="CommandButton1"/>
      </mc:Fallback>
    </mc:AlternateContent>
    <mc:AlternateContent xmlns:mc="http://schemas.openxmlformats.org/markup-compatibility/2006">
      <mc:Choice Requires="x14">
        <control shapeId="2124" r:id="rId6" name="CommandButton26">
          <controlPr autoLine="0" r:id="rId7">
            <anchor moveWithCells="1" sizeWithCells="1">
              <from>
                <xdr:col>5</xdr:col>
                <xdr:colOff>2809875</xdr:colOff>
                <xdr:row>9</xdr:row>
                <xdr:rowOff>0</xdr:rowOff>
              </from>
              <to>
                <xdr:col>5</xdr:col>
                <xdr:colOff>3143250</xdr:colOff>
                <xdr:row>9</xdr:row>
                <xdr:rowOff>0</xdr:rowOff>
              </to>
            </anchor>
          </controlPr>
        </control>
      </mc:Choice>
      <mc:Fallback>
        <control shapeId="2124" r:id="rId6" name="CommandButton26"/>
      </mc:Fallback>
    </mc:AlternateContent>
    <mc:AlternateContent xmlns:mc="http://schemas.openxmlformats.org/markup-compatibility/2006">
      <mc:Choice Requires="x14">
        <control shapeId="2084" r:id="rId8" name="CommandButton25">
          <controlPr autoLine="0" r:id="rId9">
            <anchor moveWithCells="1" sizeWithCells="1">
              <from>
                <xdr:col>5</xdr:col>
                <xdr:colOff>0</xdr:colOff>
                <xdr:row>9</xdr:row>
                <xdr:rowOff>0</xdr:rowOff>
              </from>
              <to>
                <xdr:col>5</xdr:col>
                <xdr:colOff>0</xdr:colOff>
                <xdr:row>9</xdr:row>
                <xdr:rowOff>0</xdr:rowOff>
              </to>
            </anchor>
          </controlPr>
        </control>
      </mc:Choice>
      <mc:Fallback>
        <control shapeId="2084" r:id="rId8" name="CommandButton25"/>
      </mc:Fallback>
    </mc:AlternateContent>
    <mc:AlternateContent xmlns:mc="http://schemas.openxmlformats.org/markup-compatibility/2006">
      <mc:Choice Requires="x14">
        <control shapeId="2083" r:id="rId10" name="CommandButton24">
          <controlPr autoLine="0" r:id="rId11">
            <anchor moveWithCells="1" sizeWithCells="1">
              <from>
                <xdr:col>5</xdr:col>
                <xdr:colOff>0</xdr:colOff>
                <xdr:row>9</xdr:row>
                <xdr:rowOff>0</xdr:rowOff>
              </from>
              <to>
                <xdr:col>5</xdr:col>
                <xdr:colOff>0</xdr:colOff>
                <xdr:row>9</xdr:row>
                <xdr:rowOff>0</xdr:rowOff>
              </to>
            </anchor>
          </controlPr>
        </control>
      </mc:Choice>
      <mc:Fallback>
        <control shapeId="2083" r:id="rId10" name="CommandButton24"/>
      </mc:Fallback>
    </mc:AlternateContent>
    <mc:AlternateContent xmlns:mc="http://schemas.openxmlformats.org/markup-compatibility/2006">
      <mc:Choice Requires="x14">
        <control shapeId="2082" r:id="rId12" name="CommandButton23">
          <controlPr autoLine="0" r:id="rId13">
            <anchor moveWithCells="1" sizeWithCells="1">
              <from>
                <xdr:col>3</xdr:col>
                <xdr:colOff>2828925</xdr:colOff>
                <xdr:row>9</xdr:row>
                <xdr:rowOff>0</xdr:rowOff>
              </from>
              <to>
                <xdr:col>3</xdr:col>
                <xdr:colOff>3143250</xdr:colOff>
                <xdr:row>9</xdr:row>
                <xdr:rowOff>0</xdr:rowOff>
              </to>
            </anchor>
          </controlPr>
        </control>
      </mc:Choice>
      <mc:Fallback>
        <control shapeId="2082" r:id="rId12" name="CommandButton23"/>
      </mc:Fallback>
    </mc:AlternateContent>
    <mc:AlternateContent xmlns:mc="http://schemas.openxmlformats.org/markup-compatibility/2006">
      <mc:Choice Requires="x14">
        <control shapeId="2081" r:id="rId14" name="CommandButton22">
          <controlPr autoLine="0" r:id="rId15">
            <anchor moveWithCells="1" sizeWithCells="1">
              <from>
                <xdr:col>2</xdr:col>
                <xdr:colOff>2819400</xdr:colOff>
                <xdr:row>9</xdr:row>
                <xdr:rowOff>0</xdr:rowOff>
              </from>
              <to>
                <xdr:col>2</xdr:col>
                <xdr:colOff>3133725</xdr:colOff>
                <xdr:row>9</xdr:row>
                <xdr:rowOff>0</xdr:rowOff>
              </to>
            </anchor>
          </controlPr>
        </control>
      </mc:Choice>
      <mc:Fallback>
        <control shapeId="2081" r:id="rId14" name="CommandButton22"/>
      </mc:Fallback>
    </mc:AlternateContent>
    <mc:AlternateContent xmlns:mc="http://schemas.openxmlformats.org/markup-compatibility/2006">
      <mc:Choice Requires="x14">
        <control shapeId="2066" r:id="rId16" name="CommandButton21">
          <controlPr autoLine="0" r:id="rId17">
            <anchor moveWithCells="1" sizeWithCells="1">
              <from>
                <xdr:col>1</xdr:col>
                <xdr:colOff>2838450</xdr:colOff>
                <xdr:row>9</xdr:row>
                <xdr:rowOff>0</xdr:rowOff>
              </from>
              <to>
                <xdr:col>1</xdr:col>
                <xdr:colOff>3152775</xdr:colOff>
                <xdr:row>9</xdr:row>
                <xdr:rowOff>0</xdr:rowOff>
              </to>
            </anchor>
          </controlPr>
        </control>
      </mc:Choice>
      <mc:Fallback>
        <control shapeId="2066" r:id="rId16" name="CommandButton21"/>
      </mc:Fallback>
    </mc:AlternateContent>
  </controls>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1000000}">
          <x14:formula1>
            <xm:f>Menus!$C$52:$C$54</xm:f>
          </x14:formula1>
          <xm:sqref>C69:D69 C74:D74</xm:sqref>
        </x14:dataValidation>
        <x14:dataValidation type="list" allowBlank="1" showInputMessage="1" showErrorMessage="1" xr:uid="{00000000-0002-0000-0000-000004000000}">
          <x14:formula1>
            <xm:f>Menus!$A$62:$A$64</xm:f>
          </x14:formula1>
          <xm:sqref>C79</xm:sqref>
        </x14:dataValidation>
        <x14:dataValidation type="list" allowBlank="1" showInputMessage="1" showErrorMessage="1" xr:uid="{00000000-0002-0000-0000-000005000000}">
          <x14:formula1>
            <xm:f>Menus!$C$62:$C$64</xm:f>
          </x14:formula1>
          <xm:sqref>D79</xm:sqref>
        </x14:dataValidation>
        <x14:dataValidation type="list" allowBlank="1" showInputMessage="1" showErrorMessage="1" xr:uid="{00000000-0002-0000-0000-000006000000}">
          <x14:formula1>
            <xm:f>Menus!$A$4:$A$6</xm:f>
          </x14:formula1>
          <xm:sqref>C18</xm:sqref>
        </x14:dataValidation>
        <x14:dataValidation type="list" allowBlank="1" showInputMessage="1" showErrorMessage="1" xr:uid="{00000000-0002-0000-0000-000007000000}">
          <x14:formula1>
            <xm:f>Menus!$C$46:$C$48</xm:f>
          </x14:formula1>
          <xm:sqref>D62</xm:sqref>
        </x14:dataValidation>
        <x14:dataValidation type="list" allowBlank="1" showInputMessage="1" showErrorMessage="1" xr:uid="{00000000-0002-0000-0000-000008000000}">
          <x14:formula1>
            <xm:f>Menus!$A$46:$A$48</xm:f>
          </x14:formula1>
          <xm:sqref>C62</xm:sqref>
        </x14:dataValidation>
        <x14:dataValidation type="list" allowBlank="1" showInputMessage="1" showErrorMessage="1" xr:uid="{00000000-0002-0000-0000-00000C000000}">
          <x14:formula1>
            <xm:f>Menus!$A$36:$A$38</xm:f>
          </x14:formula1>
          <xm:sqref>C52:D52 C57:D57</xm:sqref>
        </x14:dataValidation>
        <x14:dataValidation type="list" allowBlank="1" showInputMessage="1" showErrorMessage="1" xr:uid="{00000000-0002-0000-0000-000011000000}">
          <x14:formula1>
            <xm:f>Menus!$C$20:$C$22</xm:f>
          </x14:formula1>
          <xm:sqref>D35</xm:sqref>
        </x14:dataValidation>
        <x14:dataValidation type="list" allowBlank="1" showInputMessage="1" showErrorMessage="1" xr:uid="{00000000-0002-0000-0000-000012000000}">
          <x14:formula1>
            <xm:f>Menus!$A$20:$A$22</xm:f>
          </x14:formula1>
          <xm:sqref>C35 C40:D40 C45:D45</xm:sqref>
        </x14:dataValidation>
        <x14:dataValidation type="list" allowBlank="1" showInputMessage="1" showErrorMessage="1" xr:uid="{00000000-0002-0000-0000-000013000000}">
          <x14:formula1>
            <xm:f>Menus!$A$14:$A$16</xm:f>
          </x14:formula1>
          <xm:sqref>C28</xm:sqref>
        </x14:dataValidation>
        <x14:dataValidation type="list" allowBlank="1" showInputMessage="1" showErrorMessage="1" xr:uid="{00000000-0002-0000-0000-000014000000}">
          <x14:formula1>
            <xm:f>Menus!$C$14:$C$16</xm:f>
          </x14:formula1>
          <xm:sqref>D28</xm:sqref>
        </x14:dataValidation>
        <x14:dataValidation type="list" allowBlank="1" showInputMessage="1" showErrorMessage="1" xr:uid="{00000000-0002-0000-0000-000015000000}">
          <x14:formula1>
            <xm:f>Menus!$C$9:$C$11</xm:f>
          </x14:formula1>
          <xm:sqref>D23</xm:sqref>
        </x14:dataValidation>
        <x14:dataValidation type="list" allowBlank="1" showInputMessage="1" showErrorMessage="1" xr:uid="{00000000-0002-0000-0000-000016000000}">
          <x14:formula1>
            <xm:f>Menus!$A$9:$A$11</xm:f>
          </x14:formula1>
          <xm:sqref>C23</xm:sqref>
        </x14:dataValidation>
        <x14:dataValidation type="list" allowBlank="1" showInputMessage="1" showErrorMessage="1" xr:uid="{00000000-0002-0000-0000-000017000000}">
          <x14:formula1>
            <xm:f>Menus!$C$4:$C$6</xm:f>
          </x14:formula1>
          <xm:sqref>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F5649-6CD8-4CAD-B567-571BF09DB4A5}">
  <sheetPr>
    <tabColor rgb="FFC5D9F1"/>
  </sheetPr>
  <dimension ref="A1:A5"/>
  <sheetViews>
    <sheetView workbookViewId="0">
      <selection activeCell="A5" sqref="A5"/>
    </sheetView>
  </sheetViews>
  <sheetFormatPr defaultColWidth="10.5703125" defaultRowHeight="15" x14ac:dyDescent="0.2"/>
  <cols>
    <col min="1" max="1" width="93" style="125" customWidth="1"/>
    <col min="2" max="16384" width="10.5703125" style="125"/>
  </cols>
  <sheetData>
    <row r="1" spans="1:1" ht="15.75" x14ac:dyDescent="0.25">
      <c r="A1" s="124" t="s">
        <v>117</v>
      </c>
    </row>
    <row r="2" spans="1:1" x14ac:dyDescent="0.2">
      <c r="A2" s="126"/>
    </row>
    <row r="3" spans="1:1" ht="75" x14ac:dyDescent="0.2">
      <c r="A3" s="126" t="s">
        <v>119</v>
      </c>
    </row>
    <row r="4" spans="1:1" x14ac:dyDescent="0.2">
      <c r="A4" s="126"/>
    </row>
    <row r="5" spans="1:1" ht="75" x14ac:dyDescent="0.2">
      <c r="A5" s="127" t="s">
        <v>118</v>
      </c>
    </row>
  </sheetData>
  <sheetProtection algorithmName="SHA-512" hashValue="EMt9laN93Q1hwklOWR2NSaZSBSY8zaED+8qh2CViSnzt7B37/UHKeba6mkAthQXRr/yNP8IevGixoe91vm42ow==" saltValue="eo1+YLZqYOPExWnJLAoFxQ==" spinCount="100000" sheet="1" objects="1" scenarios="1"/>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224AA-69F7-4DC3-9ADD-84FCE9CA398F}">
  <sheetPr>
    <tabColor rgb="FFC5D9F1"/>
  </sheetPr>
  <dimension ref="A1:D3"/>
  <sheetViews>
    <sheetView workbookViewId="0">
      <selection activeCell="C3" sqref="C3"/>
    </sheetView>
  </sheetViews>
  <sheetFormatPr defaultRowHeight="15" x14ac:dyDescent="0.25"/>
  <cols>
    <col min="1" max="2" width="18.5703125" customWidth="1"/>
    <col min="3" max="3" width="68.85546875" customWidth="1"/>
    <col min="4" max="4" width="16.7109375" customWidth="1"/>
  </cols>
  <sheetData>
    <row r="1" spans="1:4" ht="15.75" x14ac:dyDescent="0.25">
      <c r="A1" s="51" t="s">
        <v>51</v>
      </c>
      <c r="B1" s="52" t="s">
        <v>52</v>
      </c>
      <c r="C1" s="53" t="s">
        <v>53</v>
      </c>
      <c r="D1" s="54" t="s">
        <v>54</v>
      </c>
    </row>
    <row r="2" spans="1:4" x14ac:dyDescent="0.25">
      <c r="A2" s="55">
        <v>44835</v>
      </c>
      <c r="B2" s="56">
        <v>1</v>
      </c>
      <c r="C2" s="57" t="s">
        <v>55</v>
      </c>
      <c r="D2" s="58" t="s">
        <v>56</v>
      </c>
    </row>
    <row r="3" spans="1:4" ht="60" x14ac:dyDescent="0.25">
      <c r="A3" s="55">
        <v>45870</v>
      </c>
      <c r="B3" s="56">
        <v>3</v>
      </c>
      <c r="C3" s="57" t="s">
        <v>103</v>
      </c>
      <c r="D3" s="58" t="s">
        <v>57</v>
      </c>
    </row>
  </sheetData>
  <sheetProtection algorithmName="SHA-512" hashValue="AZYQFtnNthfvokPU77iCSEErmoTBSAbpF5F2nImZCLdSXwgMLVHnlkvysAZ4lBco1gHvZg92Ey5cFRbQnziiuA==" saltValue="85j5q2px5XPLHLNJjndyc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0" tint="-0.499984740745262"/>
  </sheetPr>
  <dimension ref="A1:F230"/>
  <sheetViews>
    <sheetView topLeftCell="A70" zoomScale="85" zoomScaleNormal="85" workbookViewId="0">
      <selection activeCell="A2" sqref="A2"/>
    </sheetView>
  </sheetViews>
  <sheetFormatPr defaultColWidth="9.140625" defaultRowHeight="14.25" x14ac:dyDescent="0.25"/>
  <cols>
    <col min="1" max="1" width="49.42578125" style="1" customWidth="1"/>
    <col min="2" max="2" width="22.28515625" style="1" customWidth="1"/>
    <col min="3" max="3" width="49.42578125" style="1" customWidth="1"/>
    <col min="4" max="4" width="22.28515625" style="1" customWidth="1"/>
    <col min="5" max="5" width="49.42578125" style="1" customWidth="1"/>
    <col min="6" max="6" width="22.28515625" style="1" customWidth="1"/>
    <col min="7" max="16384" width="9.140625" style="1"/>
  </cols>
  <sheetData>
    <row r="1" spans="1:6" s="34" customFormat="1" ht="34.5" customHeight="1" x14ac:dyDescent="0.25">
      <c r="A1" s="33" t="s">
        <v>58</v>
      </c>
      <c r="B1" s="33"/>
    </row>
    <row r="2" spans="1:6" s="10" customFormat="1" ht="22.5" customHeight="1" x14ac:dyDescent="0.25">
      <c r="A2" s="8" t="s">
        <v>59</v>
      </c>
      <c r="B2" s="8"/>
      <c r="C2" s="9"/>
      <c r="D2" s="9"/>
      <c r="E2" s="9"/>
      <c r="F2" s="9"/>
    </row>
    <row r="3" spans="1:6" s="12" customFormat="1" ht="20.25" customHeight="1" x14ac:dyDescent="0.25">
      <c r="A3" s="11" t="s">
        <v>7</v>
      </c>
      <c r="B3" s="11" t="s">
        <v>60</v>
      </c>
      <c r="C3" s="11" t="s">
        <v>8</v>
      </c>
      <c r="D3" s="11" t="s">
        <v>60</v>
      </c>
      <c r="E3" s="11"/>
      <c r="F3" s="11"/>
    </row>
    <row r="4" spans="1:6" s="4" customFormat="1" ht="48" customHeight="1" x14ac:dyDescent="0.25">
      <c r="A4" s="2" t="s">
        <v>61</v>
      </c>
      <c r="B4" s="2" t="s">
        <v>62</v>
      </c>
      <c r="C4" s="2" t="s">
        <v>61</v>
      </c>
      <c r="D4" s="2" t="s">
        <v>62</v>
      </c>
      <c r="E4" s="3"/>
      <c r="F4" s="2"/>
    </row>
    <row r="5" spans="1:6" s="4" customFormat="1" ht="48" customHeight="1" x14ac:dyDescent="0.25">
      <c r="A5" s="2" t="s">
        <v>10</v>
      </c>
      <c r="B5" s="2">
        <v>20</v>
      </c>
      <c r="C5" s="2" t="s">
        <v>10</v>
      </c>
      <c r="D5" s="2">
        <v>20</v>
      </c>
      <c r="E5" s="3"/>
      <c r="F5" s="2"/>
    </row>
    <row r="6" spans="1:6" s="4" customFormat="1" ht="48" customHeight="1" x14ac:dyDescent="0.25">
      <c r="A6" s="2" t="s">
        <v>21</v>
      </c>
      <c r="B6" s="2" t="s">
        <v>62</v>
      </c>
      <c r="C6" s="2" t="s">
        <v>21</v>
      </c>
      <c r="D6" s="2" t="s">
        <v>62</v>
      </c>
      <c r="E6" s="3"/>
      <c r="F6" s="2"/>
    </row>
    <row r="7" spans="1:6" s="14" customFormat="1" ht="22.5" customHeight="1" x14ac:dyDescent="0.25">
      <c r="A7" s="8" t="s">
        <v>63</v>
      </c>
      <c r="B7" s="8"/>
      <c r="C7" s="13"/>
      <c r="D7" s="13"/>
      <c r="E7" s="13"/>
      <c r="F7" s="13"/>
    </row>
    <row r="8" spans="1:6" s="12" customFormat="1" ht="20.25" customHeight="1" x14ac:dyDescent="0.25">
      <c r="A8" s="11" t="s">
        <v>12</v>
      </c>
      <c r="B8" s="11" t="s">
        <v>60</v>
      </c>
      <c r="C8" s="11" t="s">
        <v>13</v>
      </c>
      <c r="D8" s="11" t="s">
        <v>60</v>
      </c>
      <c r="E8" s="11"/>
      <c r="F8" s="11"/>
    </row>
    <row r="9" spans="1:6" s="4" customFormat="1" ht="48" customHeight="1" x14ac:dyDescent="0.25">
      <c r="A9" s="2" t="s">
        <v>61</v>
      </c>
      <c r="B9" s="2" t="s">
        <v>62</v>
      </c>
      <c r="C9" s="2" t="s">
        <v>61</v>
      </c>
      <c r="D9" s="2" t="s">
        <v>62</v>
      </c>
      <c r="E9" s="3"/>
      <c r="F9" s="2"/>
    </row>
    <row r="10" spans="1:6" s="4" customFormat="1" ht="48" customHeight="1" x14ac:dyDescent="0.25">
      <c r="A10" s="2" t="s">
        <v>10</v>
      </c>
      <c r="B10" s="2">
        <v>20</v>
      </c>
      <c r="C10" s="2" t="s">
        <v>10</v>
      </c>
      <c r="D10" s="2">
        <v>20</v>
      </c>
      <c r="E10" s="3"/>
      <c r="F10" s="2"/>
    </row>
    <row r="11" spans="1:6" s="4" customFormat="1" ht="48" customHeight="1" x14ac:dyDescent="0.25">
      <c r="A11" s="2" t="s">
        <v>21</v>
      </c>
      <c r="B11" s="2" t="s">
        <v>62</v>
      </c>
      <c r="C11" s="2" t="s">
        <v>21</v>
      </c>
      <c r="D11" s="2">
        <v>0</v>
      </c>
      <c r="E11" s="3"/>
      <c r="F11" s="2"/>
    </row>
    <row r="12" spans="1:6" s="14" customFormat="1" ht="22.5" customHeight="1" x14ac:dyDescent="0.25">
      <c r="A12" s="8" t="s">
        <v>64</v>
      </c>
      <c r="B12" s="8"/>
      <c r="C12" s="13"/>
      <c r="D12" s="13"/>
      <c r="E12" s="13"/>
      <c r="F12" s="13"/>
    </row>
    <row r="13" spans="1:6" s="12" customFormat="1" ht="20.25" customHeight="1" x14ac:dyDescent="0.25">
      <c r="A13" s="11" t="s">
        <v>16</v>
      </c>
      <c r="B13" s="11" t="s">
        <v>60</v>
      </c>
      <c r="C13" s="11" t="s">
        <v>17</v>
      </c>
      <c r="D13" s="11" t="s">
        <v>60</v>
      </c>
      <c r="E13" s="11"/>
      <c r="F13" s="11"/>
    </row>
    <row r="14" spans="1:6" s="4" customFormat="1" ht="48" customHeight="1" x14ac:dyDescent="0.25">
      <c r="A14" s="2" t="s">
        <v>61</v>
      </c>
      <c r="B14" s="2" t="s">
        <v>62</v>
      </c>
      <c r="C14" s="2" t="s">
        <v>61</v>
      </c>
      <c r="D14" s="2" t="s">
        <v>62</v>
      </c>
      <c r="E14" s="3"/>
      <c r="F14" s="2"/>
    </row>
    <row r="15" spans="1:6" s="4" customFormat="1" ht="48" customHeight="1" x14ac:dyDescent="0.25">
      <c r="A15" s="2" t="s">
        <v>10</v>
      </c>
      <c r="B15" s="2">
        <v>20</v>
      </c>
      <c r="C15" s="2" t="s">
        <v>10</v>
      </c>
      <c r="D15" s="2">
        <v>20</v>
      </c>
      <c r="E15" s="3"/>
      <c r="F15" s="2"/>
    </row>
    <row r="16" spans="1:6" s="4" customFormat="1" ht="48" customHeight="1" x14ac:dyDescent="0.25">
      <c r="A16" s="2" t="s">
        <v>21</v>
      </c>
      <c r="B16" s="2" t="s">
        <v>62</v>
      </c>
      <c r="C16" s="2" t="s">
        <v>21</v>
      </c>
      <c r="D16" s="2" t="s">
        <v>62</v>
      </c>
      <c r="E16" s="3"/>
      <c r="F16" s="2"/>
    </row>
    <row r="17" spans="1:6" s="7" customFormat="1" ht="34.5" customHeight="1" x14ac:dyDescent="0.25">
      <c r="A17" s="6" t="s">
        <v>65</v>
      </c>
      <c r="B17" s="6"/>
    </row>
    <row r="18" spans="1:6" s="10" customFormat="1" ht="22.5" customHeight="1" x14ac:dyDescent="0.25">
      <c r="A18" s="8" t="s">
        <v>66</v>
      </c>
      <c r="B18" s="8"/>
      <c r="C18" s="9"/>
      <c r="D18" s="9"/>
      <c r="E18" s="9"/>
      <c r="F18" s="9"/>
    </row>
    <row r="19" spans="1:6" s="12" customFormat="1" ht="20.25" customHeight="1" x14ac:dyDescent="0.25">
      <c r="A19" s="11" t="s">
        <v>7</v>
      </c>
      <c r="B19" s="11" t="s">
        <v>60</v>
      </c>
      <c r="C19" s="11" t="s">
        <v>8</v>
      </c>
      <c r="D19" s="11" t="s">
        <v>60</v>
      </c>
      <c r="E19" s="11"/>
      <c r="F19" s="11"/>
    </row>
    <row r="20" spans="1:6" s="4" customFormat="1" ht="48" customHeight="1" x14ac:dyDescent="0.25">
      <c r="A20" s="2" t="s">
        <v>61</v>
      </c>
      <c r="B20" s="2" t="s">
        <v>62</v>
      </c>
      <c r="C20" s="2" t="s">
        <v>61</v>
      </c>
      <c r="D20" s="2" t="s">
        <v>62</v>
      </c>
      <c r="E20" s="3"/>
      <c r="F20" s="2"/>
    </row>
    <row r="21" spans="1:6" s="4" customFormat="1" ht="48" customHeight="1" x14ac:dyDescent="0.25">
      <c r="A21" s="2" t="s">
        <v>10</v>
      </c>
      <c r="B21" s="2">
        <v>20</v>
      </c>
      <c r="C21" s="2" t="s">
        <v>10</v>
      </c>
      <c r="D21" s="2">
        <v>20</v>
      </c>
      <c r="E21" s="3"/>
      <c r="F21" s="2"/>
    </row>
    <row r="22" spans="1:6" s="4" customFormat="1" ht="48" customHeight="1" x14ac:dyDescent="0.25">
      <c r="A22" s="2" t="s">
        <v>21</v>
      </c>
      <c r="B22" s="2" t="s">
        <v>62</v>
      </c>
      <c r="C22" s="2" t="s">
        <v>21</v>
      </c>
      <c r="D22" s="2" t="s">
        <v>62</v>
      </c>
      <c r="E22" s="3"/>
      <c r="F22" s="2"/>
    </row>
    <row r="23" spans="1:6" s="10" customFormat="1" ht="22.5" customHeight="1" x14ac:dyDescent="0.25">
      <c r="A23" s="8" t="s">
        <v>67</v>
      </c>
      <c r="B23" s="8"/>
      <c r="C23" s="9"/>
      <c r="D23" s="9"/>
      <c r="E23" s="9"/>
      <c r="F23" s="9"/>
    </row>
    <row r="24" spans="1:6" s="12" customFormat="1" ht="20.25" customHeight="1" x14ac:dyDescent="0.25">
      <c r="A24" s="11" t="s">
        <v>12</v>
      </c>
      <c r="B24" s="11" t="s">
        <v>1</v>
      </c>
      <c r="C24" s="11" t="s">
        <v>13</v>
      </c>
      <c r="D24" s="11" t="s">
        <v>60</v>
      </c>
      <c r="E24" s="11"/>
      <c r="F24" s="11"/>
    </row>
    <row r="25" spans="1:6" s="4" customFormat="1" ht="48" customHeight="1" x14ac:dyDescent="0.25">
      <c r="A25" s="2" t="s">
        <v>61</v>
      </c>
      <c r="B25" s="2" t="s">
        <v>62</v>
      </c>
      <c r="C25" s="2" t="s">
        <v>61</v>
      </c>
      <c r="D25" s="2" t="s">
        <v>62</v>
      </c>
      <c r="E25" s="3"/>
      <c r="F25" s="2"/>
    </row>
    <row r="26" spans="1:6" s="4" customFormat="1" ht="48" customHeight="1" x14ac:dyDescent="0.25">
      <c r="A26" s="2" t="s">
        <v>10</v>
      </c>
      <c r="B26" s="2">
        <v>20</v>
      </c>
      <c r="C26" s="2" t="s">
        <v>10</v>
      </c>
      <c r="D26" s="2">
        <v>20</v>
      </c>
      <c r="E26" s="3"/>
      <c r="F26" s="2"/>
    </row>
    <row r="27" spans="1:6" s="4" customFormat="1" ht="48" customHeight="1" x14ac:dyDescent="0.25">
      <c r="A27" s="2" t="s">
        <v>21</v>
      </c>
      <c r="B27" s="2" t="s">
        <v>62</v>
      </c>
      <c r="C27" s="2" t="s">
        <v>21</v>
      </c>
      <c r="D27" s="2" t="s">
        <v>62</v>
      </c>
      <c r="E27" s="3"/>
      <c r="F27" s="2"/>
    </row>
    <row r="28" spans="1:6" s="10" customFormat="1" ht="22.5" customHeight="1" x14ac:dyDescent="0.25">
      <c r="A28" s="8" t="s">
        <v>68</v>
      </c>
      <c r="B28" s="8"/>
      <c r="C28" s="9"/>
      <c r="D28" s="9"/>
      <c r="E28" s="9"/>
      <c r="F28" s="9"/>
    </row>
    <row r="29" spans="1:6" s="12" customFormat="1" ht="20.25" customHeight="1" x14ac:dyDescent="0.25">
      <c r="A29" s="11" t="s">
        <v>16</v>
      </c>
      <c r="B29" s="11" t="s">
        <v>60</v>
      </c>
      <c r="C29" s="11" t="s">
        <v>17</v>
      </c>
      <c r="D29" s="11" t="s">
        <v>60</v>
      </c>
      <c r="E29" s="11"/>
      <c r="F29" s="11"/>
    </row>
    <row r="30" spans="1:6" s="4" customFormat="1" ht="48" customHeight="1" x14ac:dyDescent="0.25">
      <c r="A30" s="2" t="s">
        <v>61</v>
      </c>
      <c r="B30" s="2" t="s">
        <v>62</v>
      </c>
      <c r="C30" s="2" t="s">
        <v>61</v>
      </c>
      <c r="D30" s="2" t="s">
        <v>62</v>
      </c>
      <c r="E30" s="3"/>
      <c r="F30" s="2"/>
    </row>
    <row r="31" spans="1:6" s="4" customFormat="1" ht="48" customHeight="1" x14ac:dyDescent="0.25">
      <c r="A31" s="2" t="s">
        <v>10</v>
      </c>
      <c r="B31" s="2">
        <v>20</v>
      </c>
      <c r="C31" s="2" t="s">
        <v>10</v>
      </c>
      <c r="D31" s="2">
        <v>20</v>
      </c>
      <c r="E31" s="3"/>
      <c r="F31" s="2"/>
    </row>
    <row r="32" spans="1:6" s="4" customFormat="1" ht="48" customHeight="1" x14ac:dyDescent="0.25">
      <c r="A32" s="2" t="s">
        <v>21</v>
      </c>
      <c r="B32" s="2" t="s">
        <v>62</v>
      </c>
      <c r="C32" s="2" t="s">
        <v>21</v>
      </c>
      <c r="D32" s="2" t="s">
        <v>62</v>
      </c>
      <c r="E32" s="3"/>
      <c r="F32" s="2"/>
    </row>
    <row r="33" spans="1:6" s="16" customFormat="1" ht="34.5" customHeight="1" x14ac:dyDescent="0.25">
      <c r="A33" s="15" t="s">
        <v>69</v>
      </c>
      <c r="B33" s="15"/>
    </row>
    <row r="34" spans="1:6" s="10" customFormat="1" ht="22.5" customHeight="1" x14ac:dyDescent="0.25">
      <c r="A34" s="8" t="s">
        <v>70</v>
      </c>
      <c r="B34" s="8"/>
      <c r="C34" s="9"/>
      <c r="D34" s="9"/>
      <c r="E34" s="9"/>
      <c r="F34" s="9"/>
    </row>
    <row r="35" spans="1:6" s="12" customFormat="1" ht="20.25" customHeight="1" x14ac:dyDescent="0.25">
      <c r="A35" s="11" t="s">
        <v>7</v>
      </c>
      <c r="B35" s="11" t="s">
        <v>60</v>
      </c>
      <c r="C35" s="11" t="s">
        <v>8</v>
      </c>
      <c r="D35" s="11" t="s">
        <v>60</v>
      </c>
      <c r="E35" s="11"/>
      <c r="F35" s="11"/>
    </row>
    <row r="36" spans="1:6" s="4" customFormat="1" ht="48" customHeight="1" x14ac:dyDescent="0.25">
      <c r="A36" s="2" t="s">
        <v>61</v>
      </c>
      <c r="B36" s="2" t="s">
        <v>62</v>
      </c>
      <c r="C36" s="2" t="s">
        <v>61</v>
      </c>
      <c r="D36" s="2" t="s">
        <v>62</v>
      </c>
      <c r="E36" s="2"/>
      <c r="F36" s="2"/>
    </row>
    <row r="37" spans="1:6" s="4" customFormat="1" ht="48" customHeight="1" x14ac:dyDescent="0.25">
      <c r="A37" s="2" t="s">
        <v>10</v>
      </c>
      <c r="B37" s="2">
        <v>20</v>
      </c>
      <c r="C37" s="2" t="s">
        <v>10</v>
      </c>
      <c r="D37" s="2">
        <v>20</v>
      </c>
      <c r="E37" s="2"/>
      <c r="F37" s="2"/>
    </row>
    <row r="38" spans="1:6" s="4" customFormat="1" ht="48" customHeight="1" x14ac:dyDescent="0.25">
      <c r="A38" s="2" t="s">
        <v>21</v>
      </c>
      <c r="B38" s="2" t="s">
        <v>62</v>
      </c>
      <c r="C38" s="2" t="s">
        <v>21</v>
      </c>
      <c r="D38" s="2">
        <v>0</v>
      </c>
      <c r="E38" s="2"/>
      <c r="F38" s="2"/>
    </row>
    <row r="39" spans="1:6" s="10" customFormat="1" ht="22.5" customHeight="1" x14ac:dyDescent="0.25">
      <c r="A39" s="8" t="s">
        <v>71</v>
      </c>
      <c r="B39" s="8"/>
      <c r="C39" s="9"/>
      <c r="D39" s="9"/>
      <c r="E39" s="9"/>
      <c r="F39" s="9"/>
    </row>
    <row r="40" spans="1:6" s="12" customFormat="1" ht="20.25" customHeight="1" x14ac:dyDescent="0.25">
      <c r="A40" s="11" t="s">
        <v>12</v>
      </c>
      <c r="B40" s="11" t="s">
        <v>60</v>
      </c>
      <c r="C40" s="11" t="s">
        <v>13</v>
      </c>
      <c r="D40" s="11" t="s">
        <v>60</v>
      </c>
      <c r="E40" s="11"/>
      <c r="F40" s="11"/>
    </row>
    <row r="41" spans="1:6" s="4" customFormat="1" ht="48" customHeight="1" x14ac:dyDescent="0.25">
      <c r="A41" s="2" t="s">
        <v>61</v>
      </c>
      <c r="B41" s="2" t="s">
        <v>62</v>
      </c>
      <c r="C41" s="2" t="s">
        <v>61</v>
      </c>
      <c r="D41" s="2" t="s">
        <v>62</v>
      </c>
      <c r="E41" s="2"/>
      <c r="F41" s="2"/>
    </row>
    <row r="42" spans="1:6" s="4" customFormat="1" ht="48" customHeight="1" x14ac:dyDescent="0.25">
      <c r="A42" s="2" t="s">
        <v>10</v>
      </c>
      <c r="B42" s="2">
        <v>20</v>
      </c>
      <c r="C42" s="2" t="s">
        <v>10</v>
      </c>
      <c r="D42" s="2">
        <v>20</v>
      </c>
      <c r="E42" s="2"/>
      <c r="F42" s="2"/>
    </row>
    <row r="43" spans="1:6" s="4" customFormat="1" ht="48" customHeight="1" x14ac:dyDescent="0.25">
      <c r="A43" s="2" t="s">
        <v>21</v>
      </c>
      <c r="B43" s="2" t="s">
        <v>62</v>
      </c>
      <c r="C43" s="2" t="s">
        <v>21</v>
      </c>
      <c r="D43" s="2" t="s">
        <v>62</v>
      </c>
      <c r="E43" s="2"/>
      <c r="F43" s="2"/>
    </row>
    <row r="44" spans="1:6" s="10" customFormat="1" ht="22.5" customHeight="1" x14ac:dyDescent="0.25">
      <c r="A44" s="8" t="s">
        <v>72</v>
      </c>
      <c r="B44" s="8"/>
      <c r="C44" s="9"/>
      <c r="D44" s="9"/>
      <c r="E44" s="9"/>
      <c r="F44" s="9"/>
    </row>
    <row r="45" spans="1:6" s="12" customFormat="1" ht="20.25" customHeight="1" x14ac:dyDescent="0.25">
      <c r="A45" s="11" t="s">
        <v>16</v>
      </c>
      <c r="B45" s="11" t="s">
        <v>60</v>
      </c>
      <c r="C45" s="11" t="s">
        <v>17</v>
      </c>
      <c r="D45" s="11" t="s">
        <v>60</v>
      </c>
      <c r="E45" s="11"/>
      <c r="F45" s="11"/>
    </row>
    <row r="46" spans="1:6" s="4" customFormat="1" ht="48" customHeight="1" x14ac:dyDescent="0.25">
      <c r="A46" s="2" t="s">
        <v>61</v>
      </c>
      <c r="B46" s="2" t="s">
        <v>62</v>
      </c>
      <c r="C46" s="2" t="s">
        <v>61</v>
      </c>
      <c r="D46" s="2" t="s">
        <v>62</v>
      </c>
      <c r="E46" s="2"/>
      <c r="F46" s="2"/>
    </row>
    <row r="47" spans="1:6" s="4" customFormat="1" ht="48" customHeight="1" x14ac:dyDescent="0.25">
      <c r="A47" s="2" t="s">
        <v>10</v>
      </c>
      <c r="B47" s="2">
        <v>20</v>
      </c>
      <c r="C47" s="2" t="s">
        <v>10</v>
      </c>
      <c r="D47" s="2">
        <v>20</v>
      </c>
      <c r="E47" s="2"/>
      <c r="F47" s="2"/>
    </row>
    <row r="48" spans="1:6" s="4" customFormat="1" ht="48" customHeight="1" x14ac:dyDescent="0.25">
      <c r="A48" s="2" t="s">
        <v>21</v>
      </c>
      <c r="B48" s="2" t="s">
        <v>62</v>
      </c>
      <c r="C48" s="2" t="s">
        <v>21</v>
      </c>
      <c r="D48" s="2" t="s">
        <v>62</v>
      </c>
      <c r="E48" s="2"/>
      <c r="F48" s="2"/>
    </row>
    <row r="49" spans="1:6" s="47" customFormat="1" ht="34.5" customHeight="1" x14ac:dyDescent="0.25">
      <c r="A49" s="46" t="s">
        <v>73</v>
      </c>
      <c r="B49" s="46"/>
    </row>
    <row r="50" spans="1:6" s="10" customFormat="1" ht="22.5" customHeight="1" x14ac:dyDescent="0.25">
      <c r="A50" s="8" t="s">
        <v>74</v>
      </c>
      <c r="B50" s="8"/>
      <c r="C50" s="9"/>
      <c r="D50" s="9"/>
      <c r="E50" s="9"/>
      <c r="F50" s="9"/>
    </row>
    <row r="51" spans="1:6" s="12" customFormat="1" ht="20.25" customHeight="1" x14ac:dyDescent="0.25">
      <c r="A51" s="11" t="s">
        <v>7</v>
      </c>
      <c r="B51" s="11" t="s">
        <v>60</v>
      </c>
      <c r="C51" s="11" t="s">
        <v>8</v>
      </c>
      <c r="D51" s="11" t="s">
        <v>60</v>
      </c>
      <c r="E51" s="11"/>
      <c r="F51" s="11"/>
    </row>
    <row r="52" spans="1:6" s="4" customFormat="1" ht="48" customHeight="1" x14ac:dyDescent="0.25">
      <c r="A52" s="2" t="s">
        <v>61</v>
      </c>
      <c r="B52" s="2" t="s">
        <v>62</v>
      </c>
      <c r="C52" s="2" t="s">
        <v>61</v>
      </c>
      <c r="D52" s="2" t="s">
        <v>62</v>
      </c>
      <c r="E52" s="2"/>
      <c r="F52" s="2"/>
    </row>
    <row r="53" spans="1:6" s="4" customFormat="1" ht="48" customHeight="1" x14ac:dyDescent="0.25">
      <c r="A53" s="2" t="s">
        <v>10</v>
      </c>
      <c r="B53" s="2">
        <v>20</v>
      </c>
      <c r="C53" s="2" t="s">
        <v>10</v>
      </c>
      <c r="D53" s="2">
        <v>20</v>
      </c>
      <c r="E53" s="2"/>
      <c r="F53" s="2"/>
    </row>
    <row r="54" spans="1:6" s="4" customFormat="1" ht="48" customHeight="1" x14ac:dyDescent="0.25">
      <c r="A54" s="2" t="s">
        <v>21</v>
      </c>
      <c r="B54" s="2" t="s">
        <v>62</v>
      </c>
      <c r="C54" s="2" t="s">
        <v>21</v>
      </c>
      <c r="D54" s="2">
        <v>0</v>
      </c>
      <c r="E54" s="2"/>
      <c r="F54" s="2"/>
    </row>
    <row r="55" spans="1:6" s="10" customFormat="1" ht="22.5" customHeight="1" x14ac:dyDescent="0.25">
      <c r="A55" s="8" t="s">
        <v>75</v>
      </c>
      <c r="B55" s="8"/>
      <c r="C55" s="9"/>
      <c r="D55" s="9"/>
      <c r="E55" s="9"/>
      <c r="F55" s="9"/>
    </row>
    <row r="56" spans="1:6" s="12" customFormat="1" ht="20.25" customHeight="1" x14ac:dyDescent="0.25">
      <c r="A56" s="11" t="s">
        <v>12</v>
      </c>
      <c r="B56" s="11" t="s">
        <v>60</v>
      </c>
      <c r="C56" s="11" t="s">
        <v>13</v>
      </c>
      <c r="D56" s="11" t="s">
        <v>60</v>
      </c>
      <c r="E56" s="11"/>
      <c r="F56" s="11"/>
    </row>
    <row r="57" spans="1:6" s="4" customFormat="1" ht="48" customHeight="1" x14ac:dyDescent="0.25">
      <c r="A57" s="2" t="s">
        <v>61</v>
      </c>
      <c r="B57" s="2" t="s">
        <v>62</v>
      </c>
      <c r="C57" s="2" t="s">
        <v>61</v>
      </c>
      <c r="D57" s="2" t="s">
        <v>62</v>
      </c>
      <c r="E57" s="2"/>
      <c r="F57" s="2"/>
    </row>
    <row r="58" spans="1:6" s="4" customFormat="1" ht="48" customHeight="1" x14ac:dyDescent="0.25">
      <c r="A58" s="2" t="s">
        <v>10</v>
      </c>
      <c r="B58" s="2">
        <v>20</v>
      </c>
      <c r="C58" s="2" t="s">
        <v>10</v>
      </c>
      <c r="D58" s="2">
        <v>20</v>
      </c>
      <c r="E58" s="2"/>
      <c r="F58" s="2"/>
    </row>
    <row r="59" spans="1:6" s="4" customFormat="1" ht="48" customHeight="1" x14ac:dyDescent="0.25">
      <c r="A59" s="2" t="s">
        <v>21</v>
      </c>
      <c r="B59" s="2" t="s">
        <v>62</v>
      </c>
      <c r="C59" s="2" t="s">
        <v>21</v>
      </c>
      <c r="D59" s="2" t="s">
        <v>62</v>
      </c>
      <c r="E59" s="2"/>
      <c r="F59" s="2"/>
    </row>
    <row r="60" spans="1:6" s="10" customFormat="1" ht="22.5" customHeight="1" x14ac:dyDescent="0.25">
      <c r="A60" s="8" t="s">
        <v>76</v>
      </c>
      <c r="B60" s="8"/>
      <c r="C60" s="9"/>
      <c r="D60" s="9"/>
      <c r="E60" s="9"/>
      <c r="F60" s="9"/>
    </row>
    <row r="61" spans="1:6" s="12" customFormat="1" ht="20.25" customHeight="1" x14ac:dyDescent="0.25">
      <c r="A61" s="11" t="s">
        <v>16</v>
      </c>
      <c r="B61" s="11" t="s">
        <v>60</v>
      </c>
      <c r="C61" s="11" t="s">
        <v>17</v>
      </c>
      <c r="D61" s="11" t="s">
        <v>60</v>
      </c>
      <c r="E61" s="11"/>
      <c r="F61" s="11"/>
    </row>
    <row r="62" spans="1:6" s="4" customFormat="1" ht="48" customHeight="1" x14ac:dyDescent="0.25">
      <c r="A62" s="2" t="s">
        <v>61</v>
      </c>
      <c r="B62" s="2" t="s">
        <v>62</v>
      </c>
      <c r="C62" s="2" t="s">
        <v>61</v>
      </c>
      <c r="D62" s="2" t="s">
        <v>62</v>
      </c>
      <c r="E62" s="2"/>
      <c r="F62" s="2"/>
    </row>
    <row r="63" spans="1:6" s="4" customFormat="1" ht="48" customHeight="1" x14ac:dyDescent="0.25">
      <c r="A63" s="2" t="s">
        <v>10</v>
      </c>
      <c r="B63" s="2">
        <v>20</v>
      </c>
      <c r="C63" s="2" t="s">
        <v>10</v>
      </c>
      <c r="D63" s="2">
        <v>20</v>
      </c>
      <c r="E63" s="2"/>
      <c r="F63" s="2"/>
    </row>
    <row r="64" spans="1:6" s="4" customFormat="1" ht="48" customHeight="1" x14ac:dyDescent="0.25">
      <c r="A64" s="2" t="s">
        <v>21</v>
      </c>
      <c r="B64" s="2" t="s">
        <v>62</v>
      </c>
      <c r="C64" s="2" t="s">
        <v>21</v>
      </c>
      <c r="D64" s="2" t="s">
        <v>62</v>
      </c>
      <c r="E64" s="2"/>
      <c r="F64" s="2"/>
    </row>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row r="131" s="17" customFormat="1" x14ac:dyDescent="0.25"/>
    <row r="132" s="17" customFormat="1" x14ac:dyDescent="0.25"/>
    <row r="133" s="17" customFormat="1" x14ac:dyDescent="0.25"/>
    <row r="134" s="17" customFormat="1" x14ac:dyDescent="0.25"/>
    <row r="135" s="17" customFormat="1" x14ac:dyDescent="0.25"/>
    <row r="136" s="17" customFormat="1" x14ac:dyDescent="0.25"/>
    <row r="137" s="17" customFormat="1" x14ac:dyDescent="0.25"/>
    <row r="138" s="17" customFormat="1" x14ac:dyDescent="0.25"/>
    <row r="139" s="17" customFormat="1" x14ac:dyDescent="0.25"/>
    <row r="140" s="17" customFormat="1" x14ac:dyDescent="0.25"/>
    <row r="141" s="17" customFormat="1" x14ac:dyDescent="0.25"/>
    <row r="142" s="17" customFormat="1" x14ac:dyDescent="0.25"/>
    <row r="143" s="17" customFormat="1" x14ac:dyDescent="0.25"/>
    <row r="144" s="17" customFormat="1" x14ac:dyDescent="0.25"/>
    <row r="145" s="17" customFormat="1" x14ac:dyDescent="0.25"/>
    <row r="146" s="17" customFormat="1" x14ac:dyDescent="0.25"/>
    <row r="147" s="17" customFormat="1" x14ac:dyDescent="0.25"/>
    <row r="148" s="17" customFormat="1" x14ac:dyDescent="0.25"/>
    <row r="149" s="17" customFormat="1" x14ac:dyDescent="0.25"/>
    <row r="150" s="17" customFormat="1" x14ac:dyDescent="0.25"/>
    <row r="151" s="17" customFormat="1" x14ac:dyDescent="0.25"/>
    <row r="152" s="17" customFormat="1" x14ac:dyDescent="0.25"/>
    <row r="153" s="17" customFormat="1" x14ac:dyDescent="0.25"/>
    <row r="154" s="17" customFormat="1" x14ac:dyDescent="0.25"/>
    <row r="155" s="17" customFormat="1" x14ac:dyDescent="0.25"/>
    <row r="156" s="17" customFormat="1" x14ac:dyDescent="0.25"/>
    <row r="157" s="17" customFormat="1" x14ac:dyDescent="0.25"/>
    <row r="158" s="17" customFormat="1" x14ac:dyDescent="0.25"/>
    <row r="159" s="17" customFormat="1" x14ac:dyDescent="0.25"/>
    <row r="160" s="17" customFormat="1" x14ac:dyDescent="0.25"/>
    <row r="161" s="17" customFormat="1" x14ac:dyDescent="0.25"/>
    <row r="162" s="17" customFormat="1" x14ac:dyDescent="0.25"/>
    <row r="163" s="17" customFormat="1" x14ac:dyDescent="0.25"/>
    <row r="164" s="17" customFormat="1" x14ac:dyDescent="0.25"/>
    <row r="165" s="17" customFormat="1" x14ac:dyDescent="0.25"/>
    <row r="166" s="17" customFormat="1" x14ac:dyDescent="0.25"/>
    <row r="167" s="17" customFormat="1" x14ac:dyDescent="0.25"/>
    <row r="168" s="17" customFormat="1" x14ac:dyDescent="0.25"/>
    <row r="169" s="17" customFormat="1" x14ac:dyDescent="0.25"/>
    <row r="170" s="17" customFormat="1" x14ac:dyDescent="0.25"/>
    <row r="171" s="17" customFormat="1" x14ac:dyDescent="0.25"/>
    <row r="172" s="17" customFormat="1" x14ac:dyDescent="0.25"/>
    <row r="173" s="17" customFormat="1" x14ac:dyDescent="0.25"/>
    <row r="174" s="17" customFormat="1" x14ac:dyDescent="0.25"/>
    <row r="175" s="17" customFormat="1" x14ac:dyDescent="0.25"/>
    <row r="176" s="17" customFormat="1" x14ac:dyDescent="0.25"/>
    <row r="177" s="17" customFormat="1" x14ac:dyDescent="0.25"/>
    <row r="178" s="17" customFormat="1" x14ac:dyDescent="0.25"/>
    <row r="179" s="17" customFormat="1" x14ac:dyDescent="0.25"/>
    <row r="180" s="17" customFormat="1" x14ac:dyDescent="0.25"/>
    <row r="181" s="17" customFormat="1" x14ac:dyDescent="0.25"/>
    <row r="182" s="17" customFormat="1" x14ac:dyDescent="0.25"/>
    <row r="183" s="17" customFormat="1" x14ac:dyDescent="0.25"/>
    <row r="184" s="17" customFormat="1" x14ac:dyDescent="0.25"/>
    <row r="185" s="17" customFormat="1" x14ac:dyDescent="0.25"/>
    <row r="186" s="17" customFormat="1" x14ac:dyDescent="0.25"/>
    <row r="187" s="17" customFormat="1" x14ac:dyDescent="0.25"/>
    <row r="188" s="17" customFormat="1" x14ac:dyDescent="0.25"/>
    <row r="189" s="17" customFormat="1" x14ac:dyDescent="0.25"/>
    <row r="190" s="17" customFormat="1" x14ac:dyDescent="0.25"/>
    <row r="191" s="17" customFormat="1" x14ac:dyDescent="0.25"/>
    <row r="192" s="17" customFormat="1" x14ac:dyDescent="0.25"/>
    <row r="193" s="17" customFormat="1" x14ac:dyDescent="0.25"/>
    <row r="194" s="17" customFormat="1" x14ac:dyDescent="0.25"/>
    <row r="195" s="17" customFormat="1" x14ac:dyDescent="0.25"/>
    <row r="196" s="17" customFormat="1" x14ac:dyDescent="0.25"/>
    <row r="197" s="17" customFormat="1" x14ac:dyDescent="0.25"/>
    <row r="198" s="17" customFormat="1" x14ac:dyDescent="0.25"/>
    <row r="199" s="17" customFormat="1" x14ac:dyDescent="0.25"/>
    <row r="200" s="17" customFormat="1" x14ac:dyDescent="0.25"/>
    <row r="201" s="17" customFormat="1" x14ac:dyDescent="0.25"/>
    <row r="202" s="17" customFormat="1" x14ac:dyDescent="0.25"/>
    <row r="203" s="17" customFormat="1" x14ac:dyDescent="0.25"/>
    <row r="204" s="17" customFormat="1" x14ac:dyDescent="0.25"/>
    <row r="205" s="17" customFormat="1" x14ac:dyDescent="0.25"/>
    <row r="206" s="17" customFormat="1" x14ac:dyDescent="0.25"/>
    <row r="207" s="17" customFormat="1" x14ac:dyDescent="0.25"/>
    <row r="208" s="17" customFormat="1" x14ac:dyDescent="0.25"/>
    <row r="209" s="17" customFormat="1" x14ac:dyDescent="0.25"/>
    <row r="210" s="17" customFormat="1" x14ac:dyDescent="0.25"/>
    <row r="211" s="17" customFormat="1" x14ac:dyDescent="0.25"/>
    <row r="212" s="17" customFormat="1" x14ac:dyDescent="0.25"/>
    <row r="213" s="17" customFormat="1" x14ac:dyDescent="0.25"/>
    <row r="214" s="17" customFormat="1" x14ac:dyDescent="0.25"/>
    <row r="215" s="17" customFormat="1" x14ac:dyDescent="0.25"/>
    <row r="216" s="17" customFormat="1" x14ac:dyDescent="0.25"/>
    <row r="217" s="17" customFormat="1" x14ac:dyDescent="0.25"/>
    <row r="218" s="17" customFormat="1" x14ac:dyDescent="0.25"/>
    <row r="219" s="17" customFormat="1" x14ac:dyDescent="0.25"/>
    <row r="220" s="17" customFormat="1" x14ac:dyDescent="0.25"/>
    <row r="221" s="17" customFormat="1" x14ac:dyDescent="0.25"/>
    <row r="222" s="17" customFormat="1" x14ac:dyDescent="0.25"/>
    <row r="223" s="17" customFormat="1" x14ac:dyDescent="0.25"/>
    <row r="224" s="17" customFormat="1" x14ac:dyDescent="0.25"/>
    <row r="225" s="17" customFormat="1" x14ac:dyDescent="0.25"/>
    <row r="226" s="17" customFormat="1" x14ac:dyDescent="0.25"/>
    <row r="227" s="17" customFormat="1" x14ac:dyDescent="0.25"/>
    <row r="228" s="17" customFormat="1" x14ac:dyDescent="0.25"/>
    <row r="229" s="17" customFormat="1" x14ac:dyDescent="0.25"/>
    <row r="230" s="17" customFormat="1" x14ac:dyDescent="0.25"/>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0" tint="-0.499984740745262"/>
  </sheetPr>
  <dimension ref="A1:AL105"/>
  <sheetViews>
    <sheetView topLeftCell="A25" zoomScale="85" zoomScaleNormal="85" workbookViewId="0">
      <selection activeCell="A2" sqref="A2"/>
    </sheetView>
  </sheetViews>
  <sheetFormatPr defaultColWidth="23.140625" defaultRowHeight="15" x14ac:dyDescent="0.25"/>
  <sheetData>
    <row r="1" spans="1:38" s="34" customFormat="1" ht="34.5" customHeight="1" x14ac:dyDescent="0.25">
      <c r="A1" s="33" t="s">
        <v>58</v>
      </c>
    </row>
    <row r="2" spans="1:38" s="12" customFormat="1" ht="20.25" customHeight="1" x14ac:dyDescent="0.25">
      <c r="A2" s="11" t="s">
        <v>7</v>
      </c>
      <c r="B2" s="11" t="s">
        <v>8</v>
      </c>
      <c r="C2" s="11" t="s">
        <v>12</v>
      </c>
      <c r="D2" s="11" t="s">
        <v>13</v>
      </c>
      <c r="E2" s="11" t="s">
        <v>16</v>
      </c>
      <c r="F2" s="11" t="s">
        <v>17</v>
      </c>
    </row>
    <row r="3" spans="1:38" s="12" customFormat="1" ht="20.25" customHeight="1" x14ac:dyDescent="0.25">
      <c r="A3" s="11" t="s">
        <v>77</v>
      </c>
      <c r="B3" s="11" t="s">
        <v>77</v>
      </c>
      <c r="C3" s="11" t="s">
        <v>77</v>
      </c>
      <c r="D3" s="11" t="s">
        <v>77</v>
      </c>
      <c r="E3" s="11" t="s">
        <v>77</v>
      </c>
      <c r="F3" s="11" t="s">
        <v>77</v>
      </c>
    </row>
    <row r="4" spans="1:38" s="23" customFormat="1" ht="17.25" customHeight="1" x14ac:dyDescent="0.25">
      <c r="A4" s="22">
        <f>Menus!B5</f>
        <v>20</v>
      </c>
      <c r="B4" s="22">
        <f>Menus!D5</f>
        <v>20</v>
      </c>
      <c r="C4" s="22">
        <f>Menus!B10</f>
        <v>20</v>
      </c>
      <c r="D4" s="22">
        <f>Menus!D10</f>
        <v>20</v>
      </c>
      <c r="E4" s="22">
        <f>Menus!B15</f>
        <v>20</v>
      </c>
      <c r="F4" s="22">
        <f>Menus!D15</f>
        <v>20</v>
      </c>
    </row>
    <row r="5" spans="1:38" s="21" customFormat="1" ht="17.25" customHeight="1" x14ac:dyDescent="0.2">
      <c r="A5" s="28" t="s">
        <v>78</v>
      </c>
      <c r="B5" s="24">
        <f>SUM(A4:F4)</f>
        <v>120</v>
      </c>
      <c r="C5" s="131"/>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row>
    <row r="6" spans="1:38" s="21" customFormat="1" ht="17.25" customHeight="1" x14ac:dyDescent="0.2">
      <c r="A6" s="26" t="s">
        <v>79</v>
      </c>
      <c r="B6" s="24">
        <f>(SUM(Calculations!A3:F5))</f>
        <v>0</v>
      </c>
      <c r="C6" s="133"/>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row>
    <row r="7" spans="1:38" s="21" customFormat="1" ht="17.25" customHeight="1" x14ac:dyDescent="0.2">
      <c r="A7" s="27" t="s">
        <v>80</v>
      </c>
      <c r="B7" s="25">
        <f>B6/B5</f>
        <v>0</v>
      </c>
      <c r="C7" s="135"/>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row>
    <row r="8" spans="1:38" s="30" customFormat="1" ht="34.5" customHeight="1" x14ac:dyDescent="0.25">
      <c r="A8" s="29" t="s">
        <v>65</v>
      </c>
    </row>
    <row r="9" spans="1:38" s="12" customFormat="1" ht="20.25" customHeight="1" x14ac:dyDescent="0.25">
      <c r="A9" s="11" t="s">
        <v>7</v>
      </c>
      <c r="B9" s="11" t="s">
        <v>8</v>
      </c>
      <c r="C9" s="11" t="s">
        <v>12</v>
      </c>
      <c r="D9" s="11" t="s">
        <v>13</v>
      </c>
      <c r="E9" s="11" t="s">
        <v>16</v>
      </c>
      <c r="F9" s="11" t="s">
        <v>17</v>
      </c>
    </row>
    <row r="10" spans="1:38" s="12" customFormat="1" ht="20.25" customHeight="1" x14ac:dyDescent="0.25">
      <c r="A10" s="11" t="s">
        <v>77</v>
      </c>
      <c r="B10" s="11" t="s">
        <v>77</v>
      </c>
      <c r="C10" s="11" t="s">
        <v>77</v>
      </c>
      <c r="D10" s="11" t="s">
        <v>77</v>
      </c>
      <c r="E10" s="11" t="s">
        <v>77</v>
      </c>
      <c r="F10" s="11" t="s">
        <v>77</v>
      </c>
    </row>
    <row r="11" spans="1:38" s="23" customFormat="1" ht="17.25" customHeight="1" x14ac:dyDescent="0.25">
      <c r="A11" s="22">
        <f>Menus!B21</f>
        <v>20</v>
      </c>
      <c r="B11" s="22">
        <f>Menus!D21</f>
        <v>20</v>
      </c>
      <c r="C11" s="22">
        <f>Menus!B26</f>
        <v>20</v>
      </c>
      <c r="D11" s="22">
        <f>Menus!D26</f>
        <v>20</v>
      </c>
      <c r="E11" s="22">
        <f>Menus!B31</f>
        <v>20</v>
      </c>
      <c r="F11" s="22">
        <f>Menus!D31</f>
        <v>20</v>
      </c>
    </row>
    <row r="12" spans="1:38" s="21" customFormat="1" ht="17.25" customHeight="1" x14ac:dyDescent="0.2">
      <c r="A12" s="28" t="s">
        <v>78</v>
      </c>
      <c r="B12" s="24">
        <f>SUM(A11:F11)</f>
        <v>120</v>
      </c>
      <c r="C12" s="131"/>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row>
    <row r="13" spans="1:38" s="21" customFormat="1" ht="17.25" customHeight="1" x14ac:dyDescent="0.2">
      <c r="A13" s="26" t="s">
        <v>79</v>
      </c>
      <c r="B13" s="24">
        <f>(SUM(Calculations!A8:F10))</f>
        <v>0</v>
      </c>
      <c r="C13" s="133"/>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row>
    <row r="14" spans="1:38" s="21" customFormat="1" ht="17.25" customHeight="1" x14ac:dyDescent="0.2">
      <c r="A14" s="27" t="s">
        <v>80</v>
      </c>
      <c r="B14" s="25">
        <f>B13/B12</f>
        <v>0</v>
      </c>
      <c r="C14" s="135"/>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row>
    <row r="15" spans="1:38" s="16" customFormat="1" ht="34.5" customHeight="1" x14ac:dyDescent="0.25">
      <c r="A15" s="15" t="s">
        <v>69</v>
      </c>
      <c r="B15" s="15"/>
    </row>
    <row r="16" spans="1:38" s="12" customFormat="1" ht="20.25" customHeight="1" x14ac:dyDescent="0.25">
      <c r="A16" s="11" t="s">
        <v>7</v>
      </c>
      <c r="B16" s="11" t="s">
        <v>8</v>
      </c>
      <c r="C16" s="11" t="s">
        <v>12</v>
      </c>
      <c r="D16" s="11" t="s">
        <v>13</v>
      </c>
      <c r="E16" s="11" t="s">
        <v>16</v>
      </c>
      <c r="F16" s="11" t="s">
        <v>17</v>
      </c>
      <c r="G16" s="11"/>
    </row>
    <row r="17" spans="1:38" s="12" customFormat="1" ht="20.25" customHeight="1" x14ac:dyDescent="0.25">
      <c r="A17" s="11" t="s">
        <v>77</v>
      </c>
      <c r="B17" s="11" t="s">
        <v>77</v>
      </c>
      <c r="C17" s="11" t="s">
        <v>77</v>
      </c>
      <c r="D17" s="11" t="s">
        <v>77</v>
      </c>
      <c r="E17" s="11" t="s">
        <v>77</v>
      </c>
      <c r="F17" s="11" t="s">
        <v>77</v>
      </c>
      <c r="G17" s="11"/>
    </row>
    <row r="18" spans="1:38" s="23" customFormat="1" ht="17.25" customHeight="1" x14ac:dyDescent="0.25">
      <c r="A18" s="22">
        <f>Menus!B37</f>
        <v>20</v>
      </c>
      <c r="B18" s="22">
        <f>Menus!D37</f>
        <v>20</v>
      </c>
      <c r="C18" s="22">
        <f>Menus!B42</f>
        <v>20</v>
      </c>
      <c r="D18" s="22">
        <f>Menus!D42</f>
        <v>20</v>
      </c>
      <c r="E18" s="22">
        <f>Menus!B47</f>
        <v>20</v>
      </c>
      <c r="F18" s="22">
        <f>Menus!D47</f>
        <v>20</v>
      </c>
      <c r="G18" s="22"/>
    </row>
    <row r="19" spans="1:38" s="21" customFormat="1" ht="17.25" customHeight="1" x14ac:dyDescent="0.2">
      <c r="A19" s="28" t="s">
        <v>78</v>
      </c>
      <c r="B19" s="24">
        <f>SUM(A18:F18)</f>
        <v>120</v>
      </c>
      <c r="C19" s="131"/>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row>
    <row r="20" spans="1:38" s="21" customFormat="1" ht="17.25" customHeight="1" x14ac:dyDescent="0.2">
      <c r="A20" s="26" t="s">
        <v>79</v>
      </c>
      <c r="B20" s="24">
        <f>(SUM(Calculations!A13:G15))</f>
        <v>0</v>
      </c>
      <c r="C20" s="133"/>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row>
    <row r="21" spans="1:38" s="21" customFormat="1" ht="17.25" customHeight="1" x14ac:dyDescent="0.2">
      <c r="A21" s="27" t="s">
        <v>80</v>
      </c>
      <c r="B21" s="25">
        <f>B20/B19</f>
        <v>0</v>
      </c>
      <c r="C21" s="135"/>
      <c r="D21" s="136"/>
      <c r="E21" s="136"/>
      <c r="F21" s="136"/>
      <c r="G21" s="136"/>
      <c r="H21" s="136"/>
      <c r="I21" s="136"/>
      <c r="J21" s="136"/>
      <c r="K21" s="136"/>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L21" s="136"/>
    </row>
    <row r="22" spans="1:38" s="47" customFormat="1" ht="34.5" customHeight="1" x14ac:dyDescent="0.25">
      <c r="A22" s="46" t="s">
        <v>73</v>
      </c>
      <c r="B22" s="46"/>
    </row>
    <row r="23" spans="1:38" s="12" customFormat="1" ht="20.25" customHeight="1" x14ac:dyDescent="0.25">
      <c r="A23" s="11" t="s">
        <v>7</v>
      </c>
      <c r="B23" s="11" t="s">
        <v>8</v>
      </c>
      <c r="C23" s="11" t="s">
        <v>12</v>
      </c>
      <c r="D23" s="11" t="s">
        <v>13</v>
      </c>
      <c r="E23" s="11" t="s">
        <v>16</v>
      </c>
      <c r="F23" s="11" t="s">
        <v>17</v>
      </c>
      <c r="G23" s="11"/>
    </row>
    <row r="24" spans="1:38" s="12" customFormat="1" ht="20.25" customHeight="1" x14ac:dyDescent="0.25">
      <c r="A24" s="11" t="s">
        <v>77</v>
      </c>
      <c r="B24" s="11" t="s">
        <v>77</v>
      </c>
      <c r="C24" s="11" t="s">
        <v>77</v>
      </c>
      <c r="D24" s="11" t="s">
        <v>77</v>
      </c>
      <c r="E24" s="11" t="s">
        <v>77</v>
      </c>
      <c r="F24" s="11" t="s">
        <v>77</v>
      </c>
      <c r="G24" s="11"/>
    </row>
    <row r="25" spans="1:38" s="23" customFormat="1" ht="17.25" customHeight="1" x14ac:dyDescent="0.25">
      <c r="A25" s="22">
        <f>Menus!B53</f>
        <v>20</v>
      </c>
      <c r="B25" s="22">
        <f>Menus!D53</f>
        <v>20</v>
      </c>
      <c r="C25" s="22">
        <f>Menus!B58</f>
        <v>20</v>
      </c>
      <c r="D25" s="22">
        <f>Menus!D58</f>
        <v>20</v>
      </c>
      <c r="E25" s="22">
        <f>Menus!B63</f>
        <v>20</v>
      </c>
      <c r="F25" s="22">
        <f>Menus!D63</f>
        <v>20</v>
      </c>
      <c r="G25" s="22"/>
    </row>
    <row r="26" spans="1:38" s="21" customFormat="1" ht="17.25" customHeight="1" x14ac:dyDescent="0.2">
      <c r="A26" s="28" t="s">
        <v>78</v>
      </c>
      <c r="B26" s="24">
        <f>SUM(A25:F25)</f>
        <v>120</v>
      </c>
      <c r="C26" s="131"/>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row>
    <row r="27" spans="1:38" s="21" customFormat="1" ht="17.25" customHeight="1" x14ac:dyDescent="0.2">
      <c r="A27" s="26" t="s">
        <v>79</v>
      </c>
      <c r="B27" s="24">
        <f>SUM(Calculations!A18:F18)</f>
        <v>0</v>
      </c>
      <c r="C27" s="133"/>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row>
    <row r="28" spans="1:38" s="21" customFormat="1" ht="17.25" customHeight="1" x14ac:dyDescent="0.2">
      <c r="A28" s="27" t="s">
        <v>80</v>
      </c>
      <c r="B28" s="25">
        <f>B27/B26</f>
        <v>0</v>
      </c>
      <c r="C28" s="135"/>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row>
    <row r="29" spans="1:38" s="32" customFormat="1" x14ac:dyDescent="0.25"/>
    <row r="30" spans="1:38" s="32" customFormat="1" x14ac:dyDescent="0.25">
      <c r="B30" s="35"/>
    </row>
    <row r="31" spans="1:38" s="32" customFormat="1" x14ac:dyDescent="0.25"/>
    <row r="32" spans="1:38" s="32" customFormat="1" x14ac:dyDescent="0.25"/>
    <row r="33" s="32" customFormat="1" x14ac:dyDescent="0.25"/>
    <row r="34" s="32" customFormat="1" x14ac:dyDescent="0.25"/>
    <row r="35" s="32" customFormat="1" x14ac:dyDescent="0.25"/>
    <row r="36" s="32" customFormat="1" x14ac:dyDescent="0.25"/>
    <row r="37" s="32" customFormat="1" x14ac:dyDescent="0.25"/>
    <row r="38" s="32" customFormat="1" x14ac:dyDescent="0.25"/>
    <row r="39" s="32" customFormat="1" x14ac:dyDescent="0.25"/>
    <row r="40" s="32" customFormat="1" x14ac:dyDescent="0.25"/>
    <row r="41" s="32" customFormat="1" x14ac:dyDescent="0.25"/>
    <row r="42" s="32" customFormat="1" x14ac:dyDescent="0.25"/>
    <row r="43" s="32" customFormat="1" x14ac:dyDescent="0.25"/>
    <row r="44" s="32" customFormat="1" x14ac:dyDescent="0.25"/>
    <row r="45" s="32" customFormat="1" x14ac:dyDescent="0.25"/>
    <row r="46" s="32" customFormat="1" x14ac:dyDescent="0.25"/>
    <row r="47" s="32" customFormat="1" x14ac:dyDescent="0.25"/>
    <row r="48" s="32" customFormat="1" x14ac:dyDescent="0.25"/>
    <row r="49" s="32" customFormat="1" x14ac:dyDescent="0.25"/>
    <row r="50" s="32" customFormat="1" x14ac:dyDescent="0.25"/>
    <row r="51" s="32" customFormat="1" x14ac:dyDescent="0.25"/>
    <row r="52" s="32" customFormat="1" x14ac:dyDescent="0.25"/>
    <row r="53" s="32" customFormat="1" x14ac:dyDescent="0.25"/>
    <row r="54" s="32" customFormat="1" x14ac:dyDescent="0.25"/>
    <row r="55" s="32" customFormat="1" x14ac:dyDescent="0.25"/>
    <row r="56" s="32" customFormat="1" x14ac:dyDescent="0.25"/>
    <row r="57" s="32" customFormat="1" x14ac:dyDescent="0.25"/>
    <row r="58" s="32" customFormat="1" x14ac:dyDescent="0.25"/>
    <row r="59" s="32" customFormat="1" x14ac:dyDescent="0.25"/>
    <row r="60" s="32" customFormat="1" x14ac:dyDescent="0.25"/>
    <row r="61" s="32" customFormat="1" x14ac:dyDescent="0.25"/>
    <row r="62" s="32" customFormat="1" x14ac:dyDescent="0.25"/>
    <row r="63" s="32" customFormat="1" x14ac:dyDescent="0.25"/>
    <row r="64" s="32" customFormat="1" x14ac:dyDescent="0.25"/>
    <row r="65" s="32" customFormat="1" x14ac:dyDescent="0.25"/>
    <row r="66" s="32" customFormat="1" x14ac:dyDescent="0.25"/>
    <row r="67" s="32" customFormat="1" x14ac:dyDescent="0.25"/>
    <row r="68" s="32" customFormat="1" x14ac:dyDescent="0.25"/>
    <row r="69" s="32" customFormat="1" x14ac:dyDescent="0.25"/>
    <row r="70" s="32" customFormat="1" x14ac:dyDescent="0.25"/>
    <row r="71" s="32" customFormat="1" x14ac:dyDescent="0.25"/>
    <row r="72" s="32" customFormat="1" x14ac:dyDescent="0.25"/>
    <row r="73" s="32" customFormat="1" x14ac:dyDescent="0.25"/>
    <row r="74" s="32" customFormat="1" x14ac:dyDescent="0.25"/>
    <row r="75" s="32" customFormat="1" x14ac:dyDescent="0.25"/>
    <row r="76" s="32" customFormat="1" x14ac:dyDescent="0.25"/>
    <row r="77" s="32" customFormat="1" x14ac:dyDescent="0.25"/>
    <row r="78" s="32" customFormat="1" x14ac:dyDescent="0.25"/>
    <row r="79" s="32" customFormat="1" x14ac:dyDescent="0.25"/>
    <row r="80" s="32" customFormat="1" x14ac:dyDescent="0.25"/>
    <row r="81" s="32" customFormat="1" x14ac:dyDescent="0.25"/>
    <row r="82" s="32" customFormat="1" x14ac:dyDescent="0.25"/>
    <row r="83" s="32" customFormat="1" x14ac:dyDescent="0.25"/>
    <row r="84" s="32" customFormat="1" x14ac:dyDescent="0.25"/>
    <row r="85" s="32" customFormat="1" x14ac:dyDescent="0.25"/>
    <row r="86" s="32" customFormat="1" x14ac:dyDescent="0.25"/>
    <row r="87" s="32" customFormat="1" x14ac:dyDescent="0.25"/>
    <row r="88" s="32" customFormat="1" x14ac:dyDescent="0.25"/>
    <row r="89" s="32" customFormat="1" x14ac:dyDescent="0.25"/>
    <row r="90" s="32" customFormat="1" x14ac:dyDescent="0.25"/>
    <row r="91" s="32" customFormat="1" x14ac:dyDescent="0.25"/>
    <row r="92" s="32" customFormat="1" x14ac:dyDescent="0.25"/>
    <row r="93" s="32" customFormat="1" x14ac:dyDescent="0.25"/>
    <row r="94" s="32" customFormat="1" x14ac:dyDescent="0.25"/>
    <row r="95" s="32" customFormat="1" x14ac:dyDescent="0.25"/>
    <row r="96" s="32" customFormat="1" x14ac:dyDescent="0.25"/>
    <row r="97" s="32" customFormat="1" x14ac:dyDescent="0.25"/>
    <row r="98" s="32" customFormat="1" x14ac:dyDescent="0.25"/>
    <row r="99" s="32" customFormat="1" x14ac:dyDescent="0.25"/>
    <row r="100" s="32" customFormat="1" x14ac:dyDescent="0.25"/>
    <row r="101" s="32" customFormat="1" x14ac:dyDescent="0.25"/>
    <row r="102" s="32" customFormat="1" x14ac:dyDescent="0.25"/>
    <row r="103" s="32" customFormat="1" x14ac:dyDescent="0.25"/>
    <row r="104" s="32" customFormat="1" x14ac:dyDescent="0.25"/>
    <row r="105" s="32" customFormat="1" x14ac:dyDescent="0.25"/>
  </sheetData>
  <mergeCells count="4">
    <mergeCell ref="C5:AL7"/>
    <mergeCell ref="C12:AL14"/>
    <mergeCell ref="C19:AL21"/>
    <mergeCell ref="C26:AL2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0" tint="-0.499984740745262"/>
  </sheetPr>
  <dimension ref="A1:G95"/>
  <sheetViews>
    <sheetView topLeftCell="A12" zoomScale="85" zoomScaleNormal="85" workbookViewId="0">
      <selection activeCell="A2" sqref="A2"/>
    </sheetView>
  </sheetViews>
  <sheetFormatPr defaultColWidth="23.140625" defaultRowHeight="15" x14ac:dyDescent="0.25"/>
  <sheetData>
    <row r="1" spans="1:7" s="34" customFormat="1" ht="33.75" customHeight="1" x14ac:dyDescent="0.25">
      <c r="A1" s="33" t="s">
        <v>58</v>
      </c>
    </row>
    <row r="2" spans="1:7" s="12" customFormat="1" ht="20.25" customHeight="1" x14ac:dyDescent="0.25">
      <c r="A2" s="11" t="s">
        <v>7</v>
      </c>
      <c r="B2" s="11" t="s">
        <v>8</v>
      </c>
      <c r="C2" s="11" t="s">
        <v>12</v>
      </c>
      <c r="D2" s="11" t="s">
        <v>13</v>
      </c>
      <c r="E2" s="11" t="s">
        <v>16</v>
      </c>
      <c r="F2" s="11" t="s">
        <v>17</v>
      </c>
    </row>
    <row r="3" spans="1:7" s="19" customFormat="1" ht="14.25" x14ac:dyDescent="0.2">
      <c r="A3" s="18">
        <f>IF('Woodland Benefits Tool'!C18=Menus!A5,Menus!B5,0)</f>
        <v>0</v>
      </c>
      <c r="B3" s="18">
        <f>IF('Woodland Benefits Tool'!D18=Menus!C5,Menus!D5,0)</f>
        <v>0</v>
      </c>
      <c r="C3" s="22">
        <f>IF('Woodland Benefits Tool'!C23=Menus!A10,Menus!B10,0)</f>
        <v>0</v>
      </c>
      <c r="D3" s="22">
        <f>IF('Woodland Benefits Tool'!D23=Menus!C10,Menus!D10,0)</f>
        <v>0</v>
      </c>
      <c r="E3" s="22">
        <f>IF('Woodland Benefits Tool'!C28=Menus!A15,Menus!B15,0)</f>
        <v>0</v>
      </c>
      <c r="F3" s="22">
        <f>IF('Woodland Benefits Tool'!D28=Menus!C15,Menus!D15,0)</f>
        <v>0</v>
      </c>
    </row>
    <row r="4" spans="1:7" s="21" customFormat="1" ht="14.25" x14ac:dyDescent="0.2">
      <c r="A4" s="20" t="s">
        <v>62</v>
      </c>
      <c r="B4" s="20" t="s">
        <v>62</v>
      </c>
      <c r="C4" s="5" t="s">
        <v>62</v>
      </c>
      <c r="D4" s="5" t="s">
        <v>62</v>
      </c>
      <c r="E4" s="5" t="s">
        <v>62</v>
      </c>
      <c r="F4" s="5" t="s">
        <v>62</v>
      </c>
    </row>
    <row r="5" spans="1:7" s="21" customFormat="1" ht="14.25" x14ac:dyDescent="0.2">
      <c r="A5" s="20" t="s">
        <v>62</v>
      </c>
      <c r="B5" s="20" t="s">
        <v>62</v>
      </c>
      <c r="C5" s="5" t="s">
        <v>62</v>
      </c>
      <c r="D5" s="5" t="s">
        <v>62</v>
      </c>
      <c r="E5" s="5" t="s">
        <v>62</v>
      </c>
      <c r="F5" s="5" t="s">
        <v>62</v>
      </c>
    </row>
    <row r="6" spans="1:7" s="7" customFormat="1" ht="33" customHeight="1" x14ac:dyDescent="0.25">
      <c r="A6" s="6" t="s">
        <v>65</v>
      </c>
    </row>
    <row r="7" spans="1:7" s="12" customFormat="1" ht="20.25" customHeight="1" x14ac:dyDescent="0.25">
      <c r="A7" s="11" t="s">
        <v>7</v>
      </c>
      <c r="B7" s="11" t="s">
        <v>8</v>
      </c>
      <c r="C7" s="11" t="s">
        <v>12</v>
      </c>
      <c r="D7" s="11" t="s">
        <v>13</v>
      </c>
      <c r="E7" s="11" t="s">
        <v>16</v>
      </c>
      <c r="F7" s="11" t="s">
        <v>17</v>
      </c>
    </row>
    <row r="8" spans="1:7" s="19" customFormat="1" ht="14.25" x14ac:dyDescent="0.2">
      <c r="A8" s="18">
        <f>IF('Woodland Benefits Tool'!C35=Menus!A21,Menus!B21,0)</f>
        <v>0</v>
      </c>
      <c r="B8" s="18">
        <f>IF('Woodland Benefits Tool'!D35=Menus!C21,Menus!D21,0)</f>
        <v>0</v>
      </c>
      <c r="C8" s="22">
        <f>IF('Woodland Benefits Tool'!C40=Menus!A26,Menus!B26,0)</f>
        <v>0</v>
      </c>
      <c r="D8" s="22">
        <f>IF('Woodland Benefits Tool'!D40=Menus!C26,Menus!D26,0)</f>
        <v>0</v>
      </c>
      <c r="E8" s="22">
        <f>IF('Woodland Benefits Tool'!C45=Menus!A31,Menus!B31,0)</f>
        <v>0</v>
      </c>
      <c r="F8" s="22">
        <f>IF('Woodland Benefits Tool'!D45=Menus!C31,Menus!D31,0)</f>
        <v>0</v>
      </c>
    </row>
    <row r="9" spans="1:7" s="21" customFormat="1" ht="14.25" x14ac:dyDescent="0.2">
      <c r="A9" s="20" t="s">
        <v>62</v>
      </c>
      <c r="B9" s="20" t="s">
        <v>62</v>
      </c>
      <c r="C9" s="20" t="s">
        <v>62</v>
      </c>
      <c r="D9" s="20" t="s">
        <v>62</v>
      </c>
      <c r="E9" s="20" t="s">
        <v>62</v>
      </c>
      <c r="F9" s="20" t="s">
        <v>62</v>
      </c>
    </row>
    <row r="10" spans="1:7" s="21" customFormat="1" ht="14.25" x14ac:dyDescent="0.2">
      <c r="A10" s="20" t="s">
        <v>62</v>
      </c>
      <c r="B10" s="20" t="s">
        <v>62</v>
      </c>
      <c r="C10" s="20" t="s">
        <v>62</v>
      </c>
      <c r="D10" s="20" t="s">
        <v>62</v>
      </c>
      <c r="E10" s="20" t="s">
        <v>62</v>
      </c>
      <c r="F10" s="20" t="s">
        <v>62</v>
      </c>
    </row>
    <row r="11" spans="1:7" s="16" customFormat="1" ht="34.5" customHeight="1" x14ac:dyDescent="0.25">
      <c r="A11" s="15" t="s">
        <v>69</v>
      </c>
      <c r="B11" s="15"/>
    </row>
    <row r="12" spans="1:7" s="12" customFormat="1" ht="20.25" customHeight="1" x14ac:dyDescent="0.25">
      <c r="A12" s="11" t="s">
        <v>7</v>
      </c>
      <c r="B12" s="11" t="s">
        <v>8</v>
      </c>
      <c r="C12" s="11" t="s">
        <v>12</v>
      </c>
      <c r="D12" s="11" t="s">
        <v>13</v>
      </c>
      <c r="E12" s="11" t="s">
        <v>16</v>
      </c>
      <c r="F12" s="11" t="s">
        <v>17</v>
      </c>
      <c r="G12" s="11"/>
    </row>
    <row r="13" spans="1:7" s="19" customFormat="1" ht="14.25" x14ac:dyDescent="0.2">
      <c r="A13" s="18">
        <f>IF('Woodland Benefits Tool'!C52=Menus!A37,Menus!B37,0)</f>
        <v>0</v>
      </c>
      <c r="B13" s="18">
        <f>IF('Woodland Benefits Tool'!D52=Menus!C37,Menus!D37,0)</f>
        <v>0</v>
      </c>
      <c r="C13" s="18">
        <f>IF('Woodland Benefits Tool'!C57=Menus!A42,Menus!B42,0)</f>
        <v>0</v>
      </c>
      <c r="D13" s="18">
        <f>IF('Woodland Benefits Tool'!D57=Menus!C42,Menus!D42,0)</f>
        <v>0</v>
      </c>
      <c r="E13" s="18">
        <f>IF('Woodland Benefits Tool'!C62=Menus!A47,Menus!B47,0)</f>
        <v>0</v>
      </c>
      <c r="F13" s="18">
        <f>IF('Woodland Benefits Tool'!D62=Menus!C47,Menus!D47,0)</f>
        <v>0</v>
      </c>
      <c r="G13" s="18"/>
    </row>
    <row r="14" spans="1:7" s="21" customFormat="1" ht="14.25" x14ac:dyDescent="0.2">
      <c r="A14" s="20" t="s">
        <v>62</v>
      </c>
      <c r="B14" s="20" t="s">
        <v>62</v>
      </c>
      <c r="C14" s="20" t="s">
        <v>62</v>
      </c>
      <c r="D14" s="20" t="s">
        <v>62</v>
      </c>
      <c r="E14" s="20" t="s">
        <v>62</v>
      </c>
      <c r="F14" s="20" t="s">
        <v>62</v>
      </c>
      <c r="G14" s="20"/>
    </row>
    <row r="15" spans="1:7" s="21" customFormat="1" ht="14.25" x14ac:dyDescent="0.2">
      <c r="A15" s="20" t="s">
        <v>62</v>
      </c>
      <c r="B15" s="20" t="s">
        <v>62</v>
      </c>
      <c r="C15" s="20" t="s">
        <v>62</v>
      </c>
      <c r="D15" s="20" t="s">
        <v>62</v>
      </c>
      <c r="E15" s="20" t="s">
        <v>62</v>
      </c>
      <c r="F15" s="20" t="s">
        <v>62</v>
      </c>
      <c r="G15" s="20"/>
    </row>
    <row r="16" spans="1:7" s="47" customFormat="1" ht="34.5" customHeight="1" x14ac:dyDescent="0.25">
      <c r="A16" s="46" t="s">
        <v>73</v>
      </c>
      <c r="B16" s="46"/>
    </row>
    <row r="17" spans="1:7" s="12" customFormat="1" ht="20.25" customHeight="1" x14ac:dyDescent="0.25">
      <c r="A17" s="11" t="s">
        <v>7</v>
      </c>
      <c r="B17" s="11" t="s">
        <v>8</v>
      </c>
      <c r="C17" s="11" t="s">
        <v>12</v>
      </c>
      <c r="D17" s="11" t="s">
        <v>13</v>
      </c>
      <c r="E17" s="11" t="s">
        <v>16</v>
      </c>
      <c r="F17" s="11" t="s">
        <v>17</v>
      </c>
      <c r="G17" s="11"/>
    </row>
    <row r="18" spans="1:7" s="19" customFormat="1" ht="14.25" x14ac:dyDescent="0.2">
      <c r="A18" s="18">
        <f>IF('Woodland Benefits Tool'!C69=Menus!A53,Menus!B58,0)</f>
        <v>0</v>
      </c>
      <c r="B18" s="18">
        <f>IF('Woodland Benefits Tool'!D69=Menus!C53,Menus!D53,0)</f>
        <v>0</v>
      </c>
      <c r="C18" s="18">
        <f>IF('Woodland Benefits Tool'!C74=Menus!A58,Menus!B58,0)</f>
        <v>0</v>
      </c>
      <c r="D18" s="18">
        <f>IF('Woodland Benefits Tool'!D74=Menus!C58,Menus!D58,0)</f>
        <v>0</v>
      </c>
      <c r="E18" s="18">
        <f>IF('Woodland Benefits Tool'!C79=Menus!A63,Menus!B63,0)</f>
        <v>0</v>
      </c>
      <c r="F18" s="18">
        <f>IF('Woodland Benefits Tool'!D79=Menus!C63,Menus!D63,0)</f>
        <v>0</v>
      </c>
      <c r="G18" s="18"/>
    </row>
    <row r="19" spans="1:7" s="21" customFormat="1" ht="14.25" x14ac:dyDescent="0.2">
      <c r="A19" s="20" t="s">
        <v>62</v>
      </c>
      <c r="B19" s="20" t="s">
        <v>62</v>
      </c>
      <c r="C19" s="20" t="s">
        <v>62</v>
      </c>
      <c r="D19" s="20" t="s">
        <v>62</v>
      </c>
      <c r="E19" s="20" t="s">
        <v>62</v>
      </c>
      <c r="F19" s="20" t="s">
        <v>62</v>
      </c>
      <c r="G19" s="20"/>
    </row>
    <row r="20" spans="1:7" s="21" customFormat="1" ht="14.25" x14ac:dyDescent="0.2">
      <c r="A20" s="20" t="s">
        <v>62</v>
      </c>
      <c r="B20" s="20" t="s">
        <v>62</v>
      </c>
      <c r="C20" s="20" t="s">
        <v>62</v>
      </c>
      <c r="D20" s="20" t="s">
        <v>62</v>
      </c>
      <c r="E20" s="20" t="s">
        <v>62</v>
      </c>
      <c r="F20" s="20" t="s">
        <v>62</v>
      </c>
      <c r="G20" s="20"/>
    </row>
    <row r="21" spans="1:7" s="32" customFormat="1" x14ac:dyDescent="0.25"/>
    <row r="22" spans="1:7" s="32" customFormat="1" x14ac:dyDescent="0.25"/>
    <row r="23" spans="1:7" s="32" customFormat="1" x14ac:dyDescent="0.25"/>
    <row r="24" spans="1:7" s="32" customFormat="1" x14ac:dyDescent="0.25"/>
    <row r="25" spans="1:7" s="32" customFormat="1" x14ac:dyDescent="0.25"/>
    <row r="26" spans="1:7" s="32" customFormat="1" x14ac:dyDescent="0.25"/>
    <row r="27" spans="1:7" s="32" customFormat="1" x14ac:dyDescent="0.25"/>
    <row r="28" spans="1:7" s="32" customFormat="1" x14ac:dyDescent="0.25"/>
    <row r="29" spans="1:7" s="32" customFormat="1" x14ac:dyDescent="0.25"/>
    <row r="30" spans="1:7" s="32" customFormat="1" x14ac:dyDescent="0.25"/>
    <row r="31" spans="1:7" s="32" customFormat="1" x14ac:dyDescent="0.25"/>
    <row r="32" spans="1:7" s="32" customFormat="1" x14ac:dyDescent="0.25"/>
    <row r="33" s="32" customFormat="1" x14ac:dyDescent="0.25"/>
    <row r="34" s="32" customFormat="1" x14ac:dyDescent="0.25"/>
    <row r="35" s="32" customFormat="1" x14ac:dyDescent="0.25"/>
    <row r="36" s="32" customFormat="1" x14ac:dyDescent="0.25"/>
    <row r="37" s="32" customFormat="1" x14ac:dyDescent="0.25"/>
    <row r="38" s="32" customFormat="1" x14ac:dyDescent="0.25"/>
    <row r="39" s="32" customFormat="1" x14ac:dyDescent="0.25"/>
    <row r="40" s="32" customFormat="1" x14ac:dyDescent="0.25"/>
    <row r="41" s="32" customFormat="1" x14ac:dyDescent="0.25"/>
    <row r="42" s="32" customFormat="1" x14ac:dyDescent="0.25"/>
    <row r="43" s="32" customFormat="1" x14ac:dyDescent="0.25"/>
    <row r="44" s="32" customFormat="1" x14ac:dyDescent="0.25"/>
    <row r="45" s="32" customFormat="1" x14ac:dyDescent="0.25"/>
    <row r="46" s="32" customFormat="1" x14ac:dyDescent="0.25"/>
    <row r="47" s="32" customFormat="1" x14ac:dyDescent="0.25"/>
    <row r="48" s="32" customFormat="1" x14ac:dyDescent="0.25"/>
    <row r="49" s="32" customFormat="1" x14ac:dyDescent="0.25"/>
    <row r="50" s="32" customFormat="1" x14ac:dyDescent="0.25"/>
    <row r="51" s="32" customFormat="1" x14ac:dyDescent="0.25"/>
    <row r="52" s="32" customFormat="1" x14ac:dyDescent="0.25"/>
    <row r="53" s="32" customFormat="1" x14ac:dyDescent="0.25"/>
    <row r="54" s="32" customFormat="1" x14ac:dyDescent="0.25"/>
    <row r="55" s="32" customFormat="1" x14ac:dyDescent="0.25"/>
    <row r="56" s="32" customFormat="1" x14ac:dyDescent="0.25"/>
    <row r="57" s="32" customFormat="1" x14ac:dyDescent="0.25"/>
    <row r="58" s="32" customFormat="1" x14ac:dyDescent="0.25"/>
    <row r="59" s="32" customFormat="1" x14ac:dyDescent="0.25"/>
    <row r="60" s="32" customFormat="1" x14ac:dyDescent="0.25"/>
    <row r="61" s="32" customFormat="1" x14ac:dyDescent="0.25"/>
    <row r="62" s="32" customFormat="1" x14ac:dyDescent="0.25"/>
    <row r="63" s="32" customFormat="1" x14ac:dyDescent="0.25"/>
    <row r="64" s="32" customFormat="1" x14ac:dyDescent="0.25"/>
    <row r="65" s="32" customFormat="1" x14ac:dyDescent="0.25"/>
    <row r="66" s="32" customFormat="1" x14ac:dyDescent="0.25"/>
    <row r="67" s="32" customFormat="1" x14ac:dyDescent="0.25"/>
    <row r="68" s="32" customFormat="1" x14ac:dyDescent="0.25"/>
    <row r="69" s="32" customFormat="1" x14ac:dyDescent="0.25"/>
    <row r="70" s="32" customFormat="1" x14ac:dyDescent="0.25"/>
    <row r="71" s="32" customFormat="1" x14ac:dyDescent="0.25"/>
    <row r="72" s="32" customFormat="1" x14ac:dyDescent="0.25"/>
    <row r="73" s="32" customFormat="1" x14ac:dyDescent="0.25"/>
    <row r="74" s="32" customFormat="1" x14ac:dyDescent="0.25"/>
    <row r="75" s="32" customFormat="1" x14ac:dyDescent="0.25"/>
    <row r="76" s="32" customFormat="1" x14ac:dyDescent="0.25"/>
    <row r="77" s="32" customFormat="1" x14ac:dyDescent="0.25"/>
    <row r="78" s="32" customFormat="1" x14ac:dyDescent="0.25"/>
    <row r="79" s="32" customFormat="1" x14ac:dyDescent="0.25"/>
    <row r="80" s="32" customFormat="1" x14ac:dyDescent="0.25"/>
    <row r="81" s="32" customFormat="1" x14ac:dyDescent="0.25"/>
    <row r="82" s="32" customFormat="1" x14ac:dyDescent="0.25"/>
    <row r="83" s="32" customFormat="1" x14ac:dyDescent="0.25"/>
    <row r="84" s="32" customFormat="1" x14ac:dyDescent="0.25"/>
    <row r="85" s="32" customFormat="1" x14ac:dyDescent="0.25"/>
    <row r="86" s="32" customFormat="1" x14ac:dyDescent="0.25"/>
    <row r="87" s="32" customFormat="1" x14ac:dyDescent="0.25"/>
    <row r="88" s="32" customFormat="1" x14ac:dyDescent="0.25"/>
    <row r="89" s="32" customFormat="1" x14ac:dyDescent="0.25"/>
    <row r="90" s="32" customFormat="1" x14ac:dyDescent="0.25"/>
    <row r="91" s="32" customFormat="1" x14ac:dyDescent="0.25"/>
    <row r="92" s="32" customFormat="1" x14ac:dyDescent="0.25"/>
    <row r="93" s="32" customFormat="1" x14ac:dyDescent="0.25"/>
    <row r="94" s="32" customFormat="1" x14ac:dyDescent="0.25"/>
    <row r="95" s="32" customFormat="1"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499984740745262"/>
  </sheetPr>
  <dimension ref="A1:AL107"/>
  <sheetViews>
    <sheetView zoomScale="85" zoomScaleNormal="85" workbookViewId="0">
      <selection activeCell="A2" sqref="A2"/>
    </sheetView>
  </sheetViews>
  <sheetFormatPr defaultColWidth="23.140625" defaultRowHeight="15" x14ac:dyDescent="0.25"/>
  <sheetData>
    <row r="1" spans="1:38" s="34" customFormat="1" ht="33.75" customHeight="1" x14ac:dyDescent="0.25">
      <c r="A1" s="33" t="s">
        <v>58</v>
      </c>
    </row>
    <row r="2" spans="1:38" s="12" customFormat="1" ht="20.25" customHeight="1" x14ac:dyDescent="0.25">
      <c r="A2" s="11" t="s">
        <v>81</v>
      </c>
      <c r="B2" s="11" t="s">
        <v>82</v>
      </c>
      <c r="C2" s="11" t="s">
        <v>83</v>
      </c>
      <c r="D2" s="11" t="s">
        <v>84</v>
      </c>
      <c r="E2" s="11" t="s">
        <v>85</v>
      </c>
      <c r="F2" s="11" t="s">
        <v>86</v>
      </c>
    </row>
    <row r="3" spans="1:38" s="23" customFormat="1" ht="17.25" customHeight="1" x14ac:dyDescent="0.25">
      <c r="A3" s="22"/>
      <c r="B3" s="22">
        <f>IF(Totals!B7&lt;21%,1,0)*AND(IF(Totals!B7&gt;10%,1,0))</f>
        <v>0</v>
      </c>
      <c r="C3" s="22">
        <f>IF(Totals!B7&gt;21%,2,0)</f>
        <v>0</v>
      </c>
      <c r="D3" s="22">
        <f>IF(Totals!B7&gt;41%,3,0)</f>
        <v>0</v>
      </c>
      <c r="E3" s="22">
        <f>IF(Totals!B7&gt;61%,4,0)</f>
        <v>0</v>
      </c>
      <c r="F3" s="22">
        <f>IF(Totals!B7&gt;81%,5,0)</f>
        <v>0</v>
      </c>
    </row>
    <row r="4" spans="1:38" s="21" customFormat="1" ht="17.25" customHeight="1" x14ac:dyDescent="0.2">
      <c r="A4" s="28" t="s">
        <v>87</v>
      </c>
      <c r="B4" s="24">
        <f>MAX(B3:F3)</f>
        <v>0</v>
      </c>
      <c r="C4" s="131"/>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row>
    <row r="5" spans="1:38" s="21" customFormat="1" ht="17.25" customHeight="1" x14ac:dyDescent="0.2">
      <c r="A5" s="28" t="s">
        <v>88</v>
      </c>
      <c r="B5" s="24" t="str">
        <f>IF(B4&gt;=4,"Wildlife haven",B25)</f>
        <v xml:space="preserve"> </v>
      </c>
      <c r="C5" s="135"/>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row>
    <row r="6" spans="1:38" s="30" customFormat="1" ht="33" customHeight="1" x14ac:dyDescent="0.25">
      <c r="A6" s="29" t="s">
        <v>65</v>
      </c>
    </row>
    <row r="7" spans="1:38" s="12" customFormat="1" ht="20.25" customHeight="1" x14ac:dyDescent="0.25">
      <c r="A7" s="11" t="s">
        <v>81</v>
      </c>
      <c r="B7" s="11" t="s">
        <v>82</v>
      </c>
      <c r="C7" s="11" t="s">
        <v>83</v>
      </c>
      <c r="D7" s="11" t="s">
        <v>84</v>
      </c>
      <c r="E7" s="11" t="s">
        <v>85</v>
      </c>
      <c r="F7" s="11" t="s">
        <v>86</v>
      </c>
    </row>
    <row r="8" spans="1:38" s="23" customFormat="1" ht="17.25" customHeight="1" x14ac:dyDescent="0.25">
      <c r="A8" s="22"/>
      <c r="B8" s="22">
        <f>IF(Totals!B14&lt;21%,1,0)*AND(IF(Totals!B14&gt;10%,1,0))</f>
        <v>0</v>
      </c>
      <c r="C8" s="22">
        <f>IF(Totals!B14&gt;21%,2,0)</f>
        <v>0</v>
      </c>
      <c r="D8" s="22">
        <f>IF(Totals!B14&gt;41%,3,0)</f>
        <v>0</v>
      </c>
      <c r="E8" s="22">
        <f>IF(Totals!B14&gt;61%,4,0)</f>
        <v>0</v>
      </c>
      <c r="F8" s="22">
        <f>IF(Totals!B14&gt;81%,5,0)</f>
        <v>0</v>
      </c>
    </row>
    <row r="9" spans="1:38" s="21" customFormat="1" ht="17.25" customHeight="1" x14ac:dyDescent="0.2">
      <c r="A9" s="28" t="s">
        <v>87</v>
      </c>
      <c r="B9" s="24">
        <f>MAX(B8:F8)</f>
        <v>0</v>
      </c>
      <c r="C9" s="131"/>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row>
    <row r="10" spans="1:38" s="21" customFormat="1" ht="17.25" customHeight="1" x14ac:dyDescent="0.2">
      <c r="A10" s="28" t="s">
        <v>88</v>
      </c>
      <c r="B10" s="24" t="str">
        <f>IF(B9&gt;=4,"Freshwater friendly",B25)</f>
        <v xml:space="preserve"> </v>
      </c>
      <c r="C10" s="135"/>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row>
    <row r="11" spans="1:38" s="16" customFormat="1" ht="34.5" customHeight="1" x14ac:dyDescent="0.25">
      <c r="A11" s="15" t="s">
        <v>69</v>
      </c>
      <c r="B11" s="15"/>
    </row>
    <row r="12" spans="1:38" s="12" customFormat="1" ht="20.25" customHeight="1" x14ac:dyDescent="0.25">
      <c r="A12" s="11" t="s">
        <v>81</v>
      </c>
      <c r="B12" s="11" t="s">
        <v>82</v>
      </c>
      <c r="C12" s="11" t="s">
        <v>83</v>
      </c>
      <c r="D12" s="11" t="s">
        <v>84</v>
      </c>
      <c r="E12" s="11" t="s">
        <v>85</v>
      </c>
      <c r="F12" s="11" t="s">
        <v>86</v>
      </c>
    </row>
    <row r="13" spans="1:38" s="23" customFormat="1" ht="17.25" customHeight="1" x14ac:dyDescent="0.25">
      <c r="A13" s="22"/>
      <c r="B13" s="22">
        <f>IF(Totals!B21&lt;21%,1,0)*AND(IF(Totals!B21&gt;10%,1,0))</f>
        <v>0</v>
      </c>
      <c r="C13" s="22">
        <f>IF(Totals!B21&gt;21%,2,0)</f>
        <v>0</v>
      </c>
      <c r="D13" s="22">
        <f>IF(Totals!B21&gt;41%,3,0)</f>
        <v>0</v>
      </c>
      <c r="E13" s="22">
        <f>IF(Totals!B21&gt;61%,4,0)</f>
        <v>0</v>
      </c>
      <c r="F13" s="22">
        <f>IF(Totals!B21&gt;81%,5,0)</f>
        <v>0</v>
      </c>
    </row>
    <row r="14" spans="1:38" s="21" customFormat="1" ht="17.25" customHeight="1" x14ac:dyDescent="0.2">
      <c r="A14" s="31" t="s">
        <v>87</v>
      </c>
      <c r="B14" s="24">
        <f>MAX(B13:F13)</f>
        <v>0</v>
      </c>
      <c r="C14" s="131"/>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row>
    <row r="15" spans="1:38" s="21" customFormat="1" ht="17.25" customHeight="1" x14ac:dyDescent="0.2">
      <c r="A15" s="31" t="s">
        <v>88</v>
      </c>
      <c r="B15" s="24" t="str">
        <f>IF(B14&gt;=4,"Community asset",B25)</f>
        <v xml:space="preserve"> </v>
      </c>
      <c r="C15" s="135"/>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6"/>
    </row>
    <row r="16" spans="1:38" s="47" customFormat="1" ht="34.5" customHeight="1" x14ac:dyDescent="0.25">
      <c r="A16" s="46" t="s">
        <v>73</v>
      </c>
      <c r="B16" s="46"/>
    </row>
    <row r="17" spans="1:38" s="12" customFormat="1" ht="20.25" customHeight="1" x14ac:dyDescent="0.25">
      <c r="A17" s="11" t="s">
        <v>81</v>
      </c>
      <c r="B17" s="11" t="s">
        <v>82</v>
      </c>
      <c r="C17" s="11" t="s">
        <v>83</v>
      </c>
      <c r="D17" s="11" t="s">
        <v>84</v>
      </c>
      <c r="E17" s="11" t="s">
        <v>85</v>
      </c>
      <c r="F17" s="11" t="s">
        <v>86</v>
      </c>
    </row>
    <row r="18" spans="1:38" s="23" customFormat="1" ht="17.25" customHeight="1" x14ac:dyDescent="0.25">
      <c r="A18" s="22"/>
      <c r="B18" s="22">
        <f>IF(Totals!B28&lt;21%,1,0)*AND(IF(Totals!B28&gt;10%,1,0))</f>
        <v>0</v>
      </c>
      <c r="C18" s="22">
        <f>IF(Totals!B28&gt;21%,2,0)</f>
        <v>0</v>
      </c>
      <c r="D18" s="22">
        <f>IF(Totals!B28&gt;41%,3,0)</f>
        <v>0</v>
      </c>
      <c r="E18" s="22">
        <f>IF(Totals!B28&gt;61%,4,0)</f>
        <v>0</v>
      </c>
      <c r="F18" s="22">
        <f>IF(Totals!B28&gt;81%,5,0)</f>
        <v>0</v>
      </c>
    </row>
    <row r="19" spans="1:38" s="21" customFormat="1" ht="17.25" customHeight="1" x14ac:dyDescent="0.2">
      <c r="A19" s="31" t="s">
        <v>87</v>
      </c>
      <c r="B19" s="24">
        <f>MAX(B18:F18)</f>
        <v>0</v>
      </c>
      <c r="C19" s="131"/>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row>
    <row r="20" spans="1:38" s="21" customFormat="1" ht="17.25" customHeight="1" x14ac:dyDescent="0.2">
      <c r="A20" s="31" t="s">
        <v>88</v>
      </c>
      <c r="B20" s="50" t="str">
        <f>IF(B19&gt;=4,"Economic driver",B25)</f>
        <v xml:space="preserve"> </v>
      </c>
      <c r="C20" s="135"/>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row>
    <row r="21" spans="1:38" s="36" customFormat="1" ht="34.5" customHeight="1" x14ac:dyDescent="0.25">
      <c r="A21" s="49" t="s">
        <v>89</v>
      </c>
      <c r="B21" s="49"/>
    </row>
    <row r="22" spans="1:38" s="12" customFormat="1" ht="20.25" customHeight="1" x14ac:dyDescent="0.25">
      <c r="A22" s="11" t="s">
        <v>90</v>
      </c>
      <c r="B22" s="11" t="s">
        <v>4</v>
      </c>
      <c r="C22" s="11" t="s">
        <v>3</v>
      </c>
      <c r="D22" s="11" t="s">
        <v>5</v>
      </c>
      <c r="E22" s="11"/>
      <c r="F22" s="11"/>
    </row>
    <row r="23" spans="1:38" s="32" customFormat="1" x14ac:dyDescent="0.25">
      <c r="A23" s="37">
        <f>IF(B4=3,1,0)</f>
        <v>0</v>
      </c>
      <c r="B23" s="37">
        <f>IF(B9=3,1,0)</f>
        <v>0</v>
      </c>
      <c r="C23" s="37">
        <f>IF(B14=3,1,0)</f>
        <v>0</v>
      </c>
      <c r="D23" s="37">
        <f>IF(B19=3,1,0)</f>
        <v>0</v>
      </c>
    </row>
    <row r="24" spans="1:38" s="21" customFormat="1" ht="17.25" customHeight="1" x14ac:dyDescent="0.2">
      <c r="A24" s="28" t="s">
        <v>91</v>
      </c>
      <c r="B24" s="38">
        <f>SUM(A23:D23)</f>
        <v>0</v>
      </c>
      <c r="C24" s="131"/>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row>
    <row r="25" spans="1:38" s="21" customFormat="1" ht="17.25" customHeight="1" x14ac:dyDescent="0.2">
      <c r="A25" s="28" t="s">
        <v>88</v>
      </c>
      <c r="B25" s="24" t="str">
        <f>IF(B24=4,"  Multi-purpose"," ")</f>
        <v xml:space="preserve"> </v>
      </c>
      <c r="C25" s="135"/>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row>
    <row r="26" spans="1:38" s="32" customFormat="1" x14ac:dyDescent="0.25"/>
    <row r="27" spans="1:38" s="32" customFormat="1" x14ac:dyDescent="0.25"/>
    <row r="28" spans="1:38" s="32" customFormat="1" x14ac:dyDescent="0.25"/>
    <row r="29" spans="1:38" s="32" customFormat="1" x14ac:dyDescent="0.25"/>
    <row r="30" spans="1:38" s="32" customFormat="1" x14ac:dyDescent="0.25"/>
    <row r="31" spans="1:38" s="32" customFormat="1" x14ac:dyDescent="0.25"/>
    <row r="32" spans="1:38" s="32" customFormat="1" x14ac:dyDescent="0.25"/>
    <row r="33" s="32" customFormat="1" x14ac:dyDescent="0.25"/>
    <row r="34" s="32" customFormat="1" x14ac:dyDescent="0.25"/>
    <row r="35" s="32" customFormat="1" x14ac:dyDescent="0.25"/>
    <row r="36" s="32" customFormat="1" x14ac:dyDescent="0.25"/>
    <row r="37" s="32" customFormat="1" x14ac:dyDescent="0.25"/>
    <row r="38" s="32" customFormat="1" x14ac:dyDescent="0.25"/>
    <row r="39" s="32" customFormat="1" x14ac:dyDescent="0.25"/>
    <row r="40" s="32" customFormat="1" x14ac:dyDescent="0.25"/>
    <row r="41" s="32" customFormat="1" x14ac:dyDescent="0.25"/>
    <row r="42" s="32" customFormat="1" x14ac:dyDescent="0.25"/>
    <row r="43" s="32" customFormat="1" x14ac:dyDescent="0.25"/>
    <row r="44" s="32" customFormat="1" x14ac:dyDescent="0.25"/>
    <row r="45" s="32" customFormat="1" x14ac:dyDescent="0.25"/>
    <row r="46" s="32" customFormat="1" x14ac:dyDescent="0.25"/>
    <row r="47" s="32" customFormat="1" x14ac:dyDescent="0.25"/>
    <row r="48" s="32" customFormat="1" x14ac:dyDescent="0.25"/>
    <row r="49" s="32" customFormat="1" x14ac:dyDescent="0.25"/>
    <row r="50" s="32" customFormat="1" x14ac:dyDescent="0.25"/>
    <row r="51" s="32" customFormat="1" x14ac:dyDescent="0.25"/>
    <row r="52" s="32" customFormat="1" x14ac:dyDescent="0.25"/>
    <row r="53" s="32" customFormat="1" x14ac:dyDescent="0.25"/>
    <row r="54" s="32" customFormat="1" x14ac:dyDescent="0.25"/>
    <row r="55" s="32" customFormat="1" x14ac:dyDescent="0.25"/>
    <row r="56" s="32" customFormat="1" x14ac:dyDescent="0.25"/>
    <row r="57" s="32" customFormat="1" x14ac:dyDescent="0.25"/>
    <row r="58" s="32" customFormat="1" x14ac:dyDescent="0.25"/>
    <row r="59" s="32" customFormat="1" x14ac:dyDescent="0.25"/>
    <row r="60" s="32" customFormat="1" x14ac:dyDescent="0.25"/>
    <row r="61" s="32" customFormat="1" x14ac:dyDescent="0.25"/>
    <row r="62" s="32" customFormat="1" x14ac:dyDescent="0.25"/>
    <row r="63" s="32" customFormat="1" x14ac:dyDescent="0.25"/>
    <row r="64" s="32" customFormat="1" x14ac:dyDescent="0.25"/>
    <row r="65" s="32" customFormat="1" x14ac:dyDescent="0.25"/>
    <row r="66" s="32" customFormat="1" x14ac:dyDescent="0.25"/>
    <row r="67" s="32" customFormat="1" x14ac:dyDescent="0.25"/>
    <row r="68" s="32" customFormat="1" x14ac:dyDescent="0.25"/>
    <row r="69" s="32" customFormat="1" x14ac:dyDescent="0.25"/>
    <row r="70" s="32" customFormat="1" x14ac:dyDescent="0.25"/>
    <row r="71" s="32" customFormat="1" x14ac:dyDescent="0.25"/>
    <row r="72" s="32" customFormat="1" x14ac:dyDescent="0.25"/>
    <row r="73" s="32" customFormat="1" x14ac:dyDescent="0.25"/>
    <row r="74" s="32" customFormat="1" x14ac:dyDescent="0.25"/>
    <row r="75" s="32" customFormat="1" x14ac:dyDescent="0.25"/>
    <row r="76" s="32" customFormat="1" x14ac:dyDescent="0.25"/>
    <row r="77" s="32" customFormat="1" x14ac:dyDescent="0.25"/>
    <row r="78" s="32" customFormat="1" x14ac:dyDescent="0.25"/>
    <row r="79" s="32" customFormat="1" x14ac:dyDescent="0.25"/>
    <row r="80" s="32" customFormat="1" x14ac:dyDescent="0.25"/>
    <row r="81" s="32" customFormat="1" x14ac:dyDescent="0.25"/>
    <row r="82" s="32" customFormat="1" x14ac:dyDescent="0.25"/>
    <row r="83" s="32" customFormat="1" x14ac:dyDescent="0.25"/>
    <row r="84" s="32" customFormat="1" x14ac:dyDescent="0.25"/>
    <row r="85" s="32" customFormat="1" x14ac:dyDescent="0.25"/>
    <row r="86" s="32" customFormat="1" x14ac:dyDescent="0.25"/>
    <row r="87" s="32" customFormat="1" x14ac:dyDescent="0.25"/>
    <row r="88" s="32" customFormat="1" x14ac:dyDescent="0.25"/>
    <row r="89" s="32" customFormat="1" x14ac:dyDescent="0.25"/>
    <row r="90" s="32" customFormat="1" x14ac:dyDescent="0.25"/>
    <row r="91" s="32" customFormat="1" x14ac:dyDescent="0.25"/>
    <row r="92" s="32" customFormat="1" x14ac:dyDescent="0.25"/>
    <row r="93" s="32" customFormat="1" x14ac:dyDescent="0.25"/>
    <row r="94" s="32" customFormat="1" x14ac:dyDescent="0.25"/>
    <row r="95" s="32" customFormat="1" x14ac:dyDescent="0.25"/>
    <row r="96" s="32" customFormat="1" x14ac:dyDescent="0.25"/>
    <row r="97" s="32" customFormat="1" x14ac:dyDescent="0.25"/>
    <row r="98" s="32" customFormat="1" x14ac:dyDescent="0.25"/>
    <row r="99" s="32" customFormat="1" x14ac:dyDescent="0.25"/>
    <row r="100" s="32" customFormat="1" x14ac:dyDescent="0.25"/>
    <row r="101" s="32" customFormat="1" x14ac:dyDescent="0.25"/>
    <row r="102" s="32" customFormat="1" x14ac:dyDescent="0.25"/>
    <row r="103" s="32" customFormat="1" x14ac:dyDescent="0.25"/>
    <row r="104" s="32" customFormat="1" x14ac:dyDescent="0.25"/>
    <row r="105" s="32" customFormat="1" x14ac:dyDescent="0.25"/>
    <row r="106" s="32" customFormat="1" x14ac:dyDescent="0.25"/>
    <row r="107" s="32" customFormat="1" x14ac:dyDescent="0.25"/>
  </sheetData>
  <mergeCells count="5">
    <mergeCell ref="C4:AL5"/>
    <mergeCell ref="C9:AL10"/>
    <mergeCell ref="C14:AL15"/>
    <mergeCell ref="C24:AL25"/>
    <mergeCell ref="C19:AL2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0" tint="-0.499984740745262"/>
  </sheetPr>
  <dimension ref="A1:AI5"/>
  <sheetViews>
    <sheetView workbookViewId="0">
      <selection activeCell="A2" sqref="A2"/>
    </sheetView>
  </sheetViews>
  <sheetFormatPr defaultColWidth="9.140625" defaultRowHeight="15" x14ac:dyDescent="0.25"/>
  <cols>
    <col min="1" max="1" width="24.7109375" style="32" bestFit="1" customWidth="1"/>
    <col min="2" max="2" width="18.140625" style="32" bestFit="1" customWidth="1"/>
    <col min="3" max="3" width="16.140625" style="32" bestFit="1" customWidth="1"/>
    <col min="4" max="16384" width="9.140625" style="32"/>
  </cols>
  <sheetData>
    <row r="1" spans="1:35" s="40" customFormat="1" x14ac:dyDescent="0.25">
      <c r="B1" s="40" t="str">
        <f>Totals!A7</f>
        <v>Percentage scored:</v>
      </c>
      <c r="C1" s="40" t="str">
        <f>Badges!A4</f>
        <v>Badges awarded:</v>
      </c>
    </row>
    <row r="2" spans="1:35" x14ac:dyDescent="0.25">
      <c r="A2" s="41" t="str">
        <f>Totals!A1</f>
        <v>Woodland and biodiversity</v>
      </c>
      <c r="B2" s="44">
        <f>Totals!B7</f>
        <v>0</v>
      </c>
      <c r="C2" s="45">
        <f>Badges!B4</f>
        <v>0</v>
      </c>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row>
    <row r="3" spans="1:35" x14ac:dyDescent="0.25">
      <c r="A3" s="42" t="str">
        <f>Totals!A8</f>
        <v>Woodland and water</v>
      </c>
      <c r="B3" s="44">
        <f>Totals!B14</f>
        <v>0</v>
      </c>
      <c r="C3" s="45">
        <f>Badges!B9</f>
        <v>0</v>
      </c>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row>
    <row r="4" spans="1:35" x14ac:dyDescent="0.25">
      <c r="A4" s="43" t="str">
        <f>Totals!A15</f>
        <v>Woodland and community</v>
      </c>
      <c r="B4" s="44">
        <f>Totals!B21</f>
        <v>0</v>
      </c>
      <c r="C4" s="45">
        <f>Badges!B14</f>
        <v>0</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row>
    <row r="5" spans="1:35" x14ac:dyDescent="0.25">
      <c r="A5" s="48" t="str">
        <f>Totals!A22</f>
        <v>Woodland and economy</v>
      </c>
      <c r="B5" s="44">
        <f>Totals!B28</f>
        <v>0</v>
      </c>
      <c r="C5" s="45">
        <f>Badges!B19</f>
        <v>0</v>
      </c>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ACA07D9C5A74449FE0EFCE0A45E698" ma:contentTypeVersion="16" ma:contentTypeDescription="Create a new document." ma:contentTypeScope="" ma:versionID="7e4817a8da0074ea479ede1cae989de5">
  <xsd:schema xmlns:xsd="http://www.w3.org/2001/XMLSchema" xmlns:xs="http://www.w3.org/2001/XMLSchema" xmlns:p="http://schemas.microsoft.com/office/2006/metadata/properties" xmlns:ns2="6aba307d-a6f6-4564-998c-81d39fed1221" xmlns:ns3="e60d9eda-c8d8-45b5-bedd-b5d39d7b5622" targetNamespace="http://schemas.microsoft.com/office/2006/metadata/properties" ma:root="true" ma:fieldsID="9494f31be7aa14e4852a765512ad7975" ns2:_="" ns3:_="">
    <xsd:import namespace="6aba307d-a6f6-4564-998c-81d39fed1221"/>
    <xsd:import namespace="e60d9eda-c8d8-45b5-bedd-b5d39d7b562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ba307d-a6f6-4564-998c-81d39fed12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60d9eda-c8d8-45b5-bedd-b5d39d7b562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1da3c7d-0875-4aaa-b441-ae71f3c21653}" ma:internalName="TaxCatchAll" ma:showField="CatchAllData" ma:web="e60d9eda-c8d8-45b5-bedd-b5d39d7b56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aba307d-a6f6-4564-998c-81d39fed1221">
      <Terms xmlns="http://schemas.microsoft.com/office/infopath/2007/PartnerControls"/>
    </lcf76f155ced4ddcb4097134ff3c332f>
    <TaxCatchAll xmlns="e60d9eda-c8d8-45b5-bedd-b5d39d7b5622" xsi:nil="true"/>
  </documentManagement>
</p:properties>
</file>

<file path=customXml/itemProps1.xml><?xml version="1.0" encoding="utf-8"?>
<ds:datastoreItem xmlns:ds="http://schemas.openxmlformats.org/officeDocument/2006/customXml" ds:itemID="{EBF90756-2EAB-40C6-9426-1C1B14499F68}">
  <ds:schemaRefs>
    <ds:schemaRef ds:uri="http://schemas.microsoft.com/sharepoint/v3/contenttype/forms"/>
  </ds:schemaRefs>
</ds:datastoreItem>
</file>

<file path=customXml/itemProps2.xml><?xml version="1.0" encoding="utf-8"?>
<ds:datastoreItem xmlns:ds="http://schemas.openxmlformats.org/officeDocument/2006/customXml" ds:itemID="{4FB11773-8946-427D-9F6D-6CB4847674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ba307d-a6f6-4564-998c-81d39fed1221"/>
    <ds:schemaRef ds:uri="e60d9eda-c8d8-45b5-bedd-b5d39d7b56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EE892A-8780-4D2F-BDCE-E235DEB5B6F4}">
  <ds:schemaRefs>
    <ds:schemaRef ds:uri="http://schemas.microsoft.com/office/infopath/2007/PartnerControls"/>
    <ds:schemaRef ds:uri="http://schemas.microsoft.com/office/2006/documentManagement/types"/>
    <ds:schemaRef ds:uri="http://www.w3.org/XML/1998/namespace"/>
    <ds:schemaRef ds:uri="http://schemas.microsoft.com/office/2006/metadata/properties"/>
    <ds:schemaRef ds:uri="http://purl.org/dc/elements/1.1/"/>
    <ds:schemaRef ds:uri="http://purl.org/dc/dcmitype/"/>
    <ds:schemaRef ds:uri="http://purl.org/dc/terms/"/>
    <ds:schemaRef ds:uri="http://schemas.openxmlformats.org/package/2006/metadata/core-properties"/>
    <ds:schemaRef ds:uri="e60d9eda-c8d8-45b5-bedd-b5d39d7b5622"/>
    <ds:schemaRef ds:uri="6aba307d-a6f6-4564-998c-81d39fed122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Woodland Benefits Tool</vt:lpstr>
      <vt:lpstr>Disclaimer of Warranty</vt:lpstr>
      <vt:lpstr>Version Control</vt:lpstr>
      <vt:lpstr>Menus</vt:lpstr>
      <vt:lpstr>Totals</vt:lpstr>
      <vt:lpstr>Calculations</vt:lpstr>
      <vt:lpstr>Badges</vt:lpstr>
      <vt:lpstr>Chart</vt:lpstr>
    </vt:vector>
  </TitlesOfParts>
  <Manager/>
  <Company>URS Corporation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 Eves</dc:creator>
  <cp:keywords/>
  <dc:description/>
  <cp:lastModifiedBy>Anna Brand</cp:lastModifiedBy>
  <cp:revision/>
  <dcterms:created xsi:type="dcterms:W3CDTF">2013-10-08T15:57:18Z</dcterms:created>
  <dcterms:modified xsi:type="dcterms:W3CDTF">2025-07-25T15:59:12Z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804028935</vt:i4>
  </property>
  <property fmtid="{D5CDD505-2E9C-101B-9397-08002B2CF9AE}" pid="3" name="_NewReviewCycle">
    <vt:lpwstr/>
  </property>
  <property fmtid="{D5CDD505-2E9C-101B-9397-08002B2CF9AE}" pid="4" name="_EmailSubject">
    <vt:lpwstr>Woodland Benefits Tool</vt:lpwstr>
  </property>
  <property fmtid="{D5CDD505-2E9C-101B-9397-08002B2CF9AE}" pid="5" name="_AuthorEmail">
    <vt:lpwstr>christopher.eves@aecom.com</vt:lpwstr>
  </property>
  <property fmtid="{D5CDD505-2E9C-101B-9397-08002B2CF9AE}" pid="6" name="_AuthorEmailDisplayName">
    <vt:lpwstr>Eves, Christopher</vt:lpwstr>
  </property>
  <property fmtid="{D5CDD505-2E9C-101B-9397-08002B2CF9AE}" pid="7" name="_PreviousAdHocReviewCycleID">
    <vt:i4>-1253344190</vt:i4>
  </property>
  <property fmtid="{D5CDD505-2E9C-101B-9397-08002B2CF9AE}" pid="8" name="_ReviewingToolsShownOnce">
    <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y fmtid="{D5CDD505-2E9C-101B-9397-08002B2CF9AE}" pid="11" name="ContentTypeId">
    <vt:lpwstr>0x010100F3ACA07D9C5A74449FE0EFCE0A45E698</vt:lpwstr>
  </property>
  <property fmtid="{D5CDD505-2E9C-101B-9397-08002B2CF9AE}" pid="12" name="MediaServiceImageTags">
    <vt:lpwstr/>
  </property>
</Properties>
</file>