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https://scotsconnect.sharepoint.com/sites/WoodlandCarbonCode-ORG-SG/Shared Documents/General/WCC Standard Review/Verification Docs/"/>
    </mc:Choice>
  </mc:AlternateContent>
  <xr:revisionPtr revIDLastSave="542" documentId="13_ncr:1_{852B43F2-50AF-4D1D-A9F6-F413F5108876}" xr6:coauthVersionLast="47" xr6:coauthVersionMax="47" xr10:uidLastSave="{40D1876C-E9EF-4B3B-8BB3-E5BDDDAA792F}"/>
  <workbookProtection workbookAlgorithmName="SHA-512" workbookHashValue="lr2DcPR0V0I/WYhEsomDPunoEnPxnqB1mwnObwVKKRAK9Ja61fG5v1PiDwuwD7YOB00yy3tSUOGivwi+oZp9wg==" workbookSaltValue="lZ1rP8+4pcsV73IEiWReng==" workbookSpinCount="100000" lockStructure="1"/>
  <bookViews>
    <workbookView xWindow="28680" yWindow="-120" windowWidth="29040" windowHeight="15840" tabRatio="872" firstSheet="2" activeTab="4" xr2:uid="{00000000-000D-0000-FFFF-FFFF00000000}"/>
  </bookViews>
  <sheets>
    <sheet name="Plot Survey Sheet_option 1" sheetId="12" state="hidden" r:id="rId1"/>
    <sheet name="Lookups" sheetId="59" state="hidden" r:id="rId2"/>
    <sheet name="Template plot sheet" sheetId="95" r:id="rId3"/>
    <sheet name="Stratum summary sheet V3.0" sheetId="14" r:id="rId4"/>
    <sheet name="Plot1" sheetId="15" r:id="rId5"/>
    <sheet name="Plot2" sheetId="60" r:id="rId6"/>
    <sheet name="Plot3" sheetId="61" r:id="rId7"/>
    <sheet name="Plot4" sheetId="62" r:id="rId8"/>
    <sheet name="Plot5" sheetId="63" r:id="rId9"/>
    <sheet name="Plot6" sheetId="64" r:id="rId10"/>
    <sheet name="Plot7" sheetId="65" r:id="rId11"/>
    <sheet name="Plot8" sheetId="66" r:id="rId12"/>
    <sheet name="Plot9" sheetId="67" r:id="rId13"/>
    <sheet name="Plot10" sheetId="68" r:id="rId14"/>
    <sheet name="Plot11" sheetId="69" r:id="rId15"/>
    <sheet name="Plot12" sheetId="70" r:id="rId16"/>
    <sheet name="Plot13" sheetId="71" r:id="rId17"/>
    <sheet name="Plot14" sheetId="72" r:id="rId18"/>
    <sheet name="Plot15" sheetId="73" r:id="rId19"/>
    <sheet name="Plot16" sheetId="74" r:id="rId20"/>
    <sheet name="Plot17" sheetId="75" r:id="rId21"/>
    <sheet name="Plot18" sheetId="76" r:id="rId22"/>
    <sheet name="Plot19" sheetId="77" r:id="rId23"/>
    <sheet name="Plot20" sheetId="78" r:id="rId24"/>
    <sheet name="Plot21" sheetId="79" r:id="rId25"/>
    <sheet name="Plot22" sheetId="83" r:id="rId26"/>
    <sheet name="Plot23" sheetId="84" r:id="rId27"/>
    <sheet name="Plot24" sheetId="85" r:id="rId28"/>
    <sheet name="Plot25" sheetId="86" r:id="rId29"/>
    <sheet name="Plot26" sheetId="87" r:id="rId30"/>
    <sheet name="Plot27" sheetId="88" r:id="rId31"/>
    <sheet name="Plot28" sheetId="89" r:id="rId32"/>
    <sheet name="Plot29" sheetId="90" r:id="rId33"/>
    <sheet name="Plot30" sheetId="91" r:id="rId34"/>
    <sheet name="Plot size and area " sheetId="10" r:id="rId35"/>
    <sheet name="Version control" sheetId="81" r:id="rId36"/>
    <sheet name="Disclaimer of warranty" sheetId="94" r:id="rId37"/>
  </sheets>
  <definedNames>
    <definedName name="Mean_Basal_Area">#REF!</definedName>
    <definedName name="No_Trees_In_Stratum">#REF!</definedName>
    <definedName name="_xlnm.Print_Area" localSheetId="0">'Plot Survey Sheet_option 1'!$A$1:$AA$48</definedName>
    <definedName name="_xlnm.Print_Area" localSheetId="4">Plot1!$A$1:$X$81</definedName>
    <definedName name="_xlnm.Print_Area" localSheetId="13">Plot10!$A$1:$X$81</definedName>
    <definedName name="_xlnm.Print_Area" localSheetId="14">Plot11!$A$1:$X$81</definedName>
    <definedName name="_xlnm.Print_Area" localSheetId="15">Plot12!$A$1:$X$81</definedName>
    <definedName name="_xlnm.Print_Area" localSheetId="16">Plot13!$A$1:$X$81</definedName>
    <definedName name="_xlnm.Print_Area" localSheetId="17">Plot14!$A$1:$X$81</definedName>
    <definedName name="_xlnm.Print_Area" localSheetId="18">Plot15!$A$1:$X$81</definedName>
    <definedName name="_xlnm.Print_Area" localSheetId="19">Plot16!$A$1:$X$81</definedName>
    <definedName name="_xlnm.Print_Area" localSheetId="20">Plot17!$A$1:$X$81</definedName>
    <definedName name="_xlnm.Print_Area" localSheetId="21">Plot18!$A$1:$X$81</definedName>
    <definedName name="_xlnm.Print_Area" localSheetId="22">Plot19!$A$1:$X$81</definedName>
    <definedName name="_xlnm.Print_Area" localSheetId="5">Plot2!$A$1:$X$81</definedName>
    <definedName name="_xlnm.Print_Area" localSheetId="23">Plot20!$A$1:$X$81</definedName>
    <definedName name="_xlnm.Print_Area" localSheetId="24">Plot21!$A$1:$X$81</definedName>
    <definedName name="_xlnm.Print_Area" localSheetId="25">Plot22!$A$1:$X$81</definedName>
    <definedName name="_xlnm.Print_Area" localSheetId="26">Plot23!$A$1:$X$81</definedName>
    <definedName name="_xlnm.Print_Area" localSheetId="27">Plot24!$A$1:$X$81</definedName>
    <definedName name="_xlnm.Print_Area" localSheetId="28">Plot25!$A$1:$X$81</definedName>
    <definedName name="_xlnm.Print_Area" localSheetId="29">Plot26!$A$1:$X$81</definedName>
    <definedName name="_xlnm.Print_Area" localSheetId="30">Plot27!$A$1:$X$81</definedName>
    <definedName name="_xlnm.Print_Area" localSheetId="31">Plot28!$A$1:$X$81</definedName>
    <definedName name="_xlnm.Print_Area" localSheetId="32">Plot29!$A$1:$X$81</definedName>
    <definedName name="_xlnm.Print_Area" localSheetId="6">Plot3!$A$1:$X$81</definedName>
    <definedName name="_xlnm.Print_Area" localSheetId="33">Plot30!$A$1:$X$81</definedName>
    <definedName name="_xlnm.Print_Area" localSheetId="7">Plot4!$A$1:$X$81</definedName>
    <definedName name="_xlnm.Print_Area" localSheetId="8">Plot5!$A$1:$X$81</definedName>
    <definedName name="_xlnm.Print_Area" localSheetId="9">Plot6!$A$1:$X$81</definedName>
    <definedName name="_xlnm.Print_Area" localSheetId="10">Plot7!$A$1:$X$81</definedName>
    <definedName name="_xlnm.Print_Area" localSheetId="11">Plot8!$A$1:$X$81</definedName>
    <definedName name="_xlnm.Print_Area" localSheetId="12">Plot9!$A$1:$X$81</definedName>
    <definedName name="_xlnm.Print_Area" localSheetId="3">'Stratum summary sheet V3.0'!$A$1:$AE$58</definedName>
    <definedName name="_xlnm.Print_Area" localSheetId="2">'Template plot sheet'!$A$1:$X$51</definedName>
    <definedName name="Quad_Mean_DBH">#REF!</definedName>
    <definedName name="SPecies">#REF!</definedName>
    <definedName name="Tarriff_Numb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60" l="1"/>
  <c r="D9" i="61"/>
  <c r="D9" i="62"/>
  <c r="D9" i="63"/>
  <c r="D9" i="64"/>
  <c r="D9" i="65"/>
  <c r="D9" i="66"/>
  <c r="D9" i="67"/>
  <c r="D9" i="68"/>
  <c r="D9" i="69"/>
  <c r="D9" i="70"/>
  <c r="D9" i="71"/>
  <c r="D9" i="72"/>
  <c r="D9" i="73"/>
  <c r="D9" i="74"/>
  <c r="D9" i="75"/>
  <c r="D9" i="76"/>
  <c r="D9" i="77"/>
  <c r="D9" i="78"/>
  <c r="D9" i="79"/>
  <c r="D9" i="83"/>
  <c r="D9" i="84"/>
  <c r="D9" i="85"/>
  <c r="D9" i="86"/>
  <c r="D9" i="87"/>
  <c r="D9" i="88"/>
  <c r="D9" i="89"/>
  <c r="D9" i="90"/>
  <c r="D9" i="91"/>
  <c r="D9" i="15"/>
  <c r="T3" i="61" l="1"/>
  <c r="T3" i="62"/>
  <c r="T3" i="63"/>
  <c r="T3" i="64"/>
  <c r="T3" i="65"/>
  <c r="T3" i="66"/>
  <c r="T3" i="67"/>
  <c r="T3" i="68"/>
  <c r="T3" i="69"/>
  <c r="T3" i="70"/>
  <c r="T3" i="71"/>
  <c r="T3" i="72"/>
  <c r="T3" i="73"/>
  <c r="T3" i="74"/>
  <c r="T3" i="75"/>
  <c r="T3" i="76"/>
  <c r="T3" i="77"/>
  <c r="T3" i="78"/>
  <c r="T3" i="79"/>
  <c r="T3" i="83"/>
  <c r="T3" i="84"/>
  <c r="T3" i="85"/>
  <c r="T3" i="86"/>
  <c r="T3" i="87"/>
  <c r="T3" i="88"/>
  <c r="T3" i="89"/>
  <c r="T3" i="90"/>
  <c r="T3" i="91"/>
  <c r="T3" i="60"/>
  <c r="T3" i="15"/>
  <c r="B9" i="14"/>
  <c r="P9" i="95"/>
  <c r="O9" i="95"/>
  <c r="N9" i="95"/>
  <c r="M9" i="95"/>
  <c r="L9" i="95"/>
  <c r="K9" i="95"/>
  <c r="J9" i="95"/>
  <c r="I9" i="95"/>
  <c r="H9" i="95"/>
  <c r="G9" i="95"/>
  <c r="F9" i="95"/>
  <c r="E9" i="95"/>
  <c r="D9" i="95"/>
  <c r="C9" i="95"/>
  <c r="B9" i="95"/>
  <c r="C2" i="87" l="1"/>
  <c r="AE42" i="14"/>
  <c r="AE41" i="14"/>
  <c r="AE40" i="14"/>
  <c r="AE39" i="14"/>
  <c r="AE38" i="14"/>
  <c r="AE37" i="14"/>
  <c r="AE36" i="14"/>
  <c r="AE35" i="14"/>
  <c r="AD43" i="14"/>
  <c r="AD44" i="14" s="1"/>
  <c r="AD42" i="14"/>
  <c r="AD41" i="14"/>
  <c r="AD40" i="14"/>
  <c r="AD39" i="14"/>
  <c r="AD38" i="14"/>
  <c r="AD37" i="14"/>
  <c r="AD36" i="14"/>
  <c r="AB35" i="14"/>
  <c r="AB43" i="14" s="1"/>
  <c r="AB44" i="14" s="1"/>
  <c r="AB36" i="14"/>
  <c r="AB37" i="14"/>
  <c r="AB38" i="14"/>
  <c r="AB39" i="14"/>
  <c r="AB40" i="14"/>
  <c r="AB41" i="14"/>
  <c r="AB42" i="14"/>
  <c r="AA42" i="14"/>
  <c r="AA41" i="14"/>
  <c r="AA40" i="14"/>
  <c r="AA39" i="14"/>
  <c r="AA38" i="14"/>
  <c r="AA37" i="14"/>
  <c r="AA36" i="14"/>
  <c r="X43" i="14"/>
  <c r="Y37" i="14"/>
  <c r="X37" i="14"/>
  <c r="X38" i="14"/>
  <c r="X39" i="14"/>
  <c r="X40" i="14"/>
  <c r="X41" i="14"/>
  <c r="X42" i="14"/>
  <c r="X36" i="14"/>
  <c r="W4" i="14"/>
  <c r="W3" i="14"/>
  <c r="U42" i="14"/>
  <c r="U41" i="14"/>
  <c r="U40" i="14"/>
  <c r="U39" i="14"/>
  <c r="U38" i="14"/>
  <c r="U37" i="14"/>
  <c r="U36" i="14"/>
  <c r="T42" i="14"/>
  <c r="T41" i="14"/>
  <c r="T40" i="14"/>
  <c r="T39" i="14"/>
  <c r="T38" i="14"/>
  <c r="T37" i="14"/>
  <c r="T36" i="14"/>
  <c r="R43" i="14"/>
  <c r="R44" i="14" s="1"/>
  <c r="F38" i="14"/>
  <c r="G38" i="14"/>
  <c r="I38" i="14"/>
  <c r="N38" i="14"/>
  <c r="O38" i="14"/>
  <c r="H39" i="14"/>
  <c r="I39" i="14"/>
  <c r="P39" i="14"/>
  <c r="C40" i="14"/>
  <c r="E40" i="14"/>
  <c r="K40" i="14"/>
  <c r="M40" i="14"/>
  <c r="D41" i="14"/>
  <c r="E41" i="14"/>
  <c r="G41" i="14"/>
  <c r="L41" i="14"/>
  <c r="M41" i="14"/>
  <c r="O41" i="14"/>
  <c r="F42" i="14"/>
  <c r="G42" i="14"/>
  <c r="I42" i="14"/>
  <c r="N42" i="14"/>
  <c r="O42" i="14"/>
  <c r="C37" i="14"/>
  <c r="F37" i="14"/>
  <c r="K37" i="14"/>
  <c r="N37" i="14"/>
  <c r="R42" i="14"/>
  <c r="R41" i="14"/>
  <c r="R40" i="14"/>
  <c r="R39" i="14"/>
  <c r="R38" i="14"/>
  <c r="R37" i="14"/>
  <c r="R36" i="14"/>
  <c r="F36" i="14"/>
  <c r="H36" i="14"/>
  <c r="N36" i="14"/>
  <c r="P36" i="14"/>
  <c r="E75" i="91"/>
  <c r="Y42" i="14" s="1"/>
  <c r="P71" i="91"/>
  <c r="O71" i="91"/>
  <c r="N71" i="91"/>
  <c r="M71" i="91"/>
  <c r="L71" i="91"/>
  <c r="K71" i="91"/>
  <c r="J71" i="91"/>
  <c r="I71" i="91"/>
  <c r="H71" i="91"/>
  <c r="G71" i="91"/>
  <c r="F71" i="91"/>
  <c r="E71" i="91"/>
  <c r="D71" i="91"/>
  <c r="C71" i="91"/>
  <c r="B71" i="91"/>
  <c r="X70" i="91"/>
  <c r="V70" i="91"/>
  <c r="U70" i="91"/>
  <c r="T70" i="91"/>
  <c r="S70" i="91"/>
  <c r="W42" i="14" s="1"/>
  <c r="Q70" i="91"/>
  <c r="P70" i="91"/>
  <c r="P42" i="14" s="1"/>
  <c r="O70" i="91"/>
  <c r="N70" i="91"/>
  <c r="M70" i="91"/>
  <c r="M42" i="14" s="1"/>
  <c r="L70" i="91"/>
  <c r="L42" i="14" s="1"/>
  <c r="K70" i="91"/>
  <c r="K42" i="14" s="1"/>
  <c r="J70" i="91"/>
  <c r="J42" i="14" s="1"/>
  <c r="I70" i="91"/>
  <c r="H70" i="91"/>
  <c r="H42" i="14" s="1"/>
  <c r="G70" i="91"/>
  <c r="F70" i="91"/>
  <c r="E70" i="91"/>
  <c r="E42" i="14" s="1"/>
  <c r="D70" i="91"/>
  <c r="D42" i="14" s="1"/>
  <c r="C70" i="91"/>
  <c r="C42" i="14" s="1"/>
  <c r="B70" i="91"/>
  <c r="B42" i="14" s="1"/>
  <c r="P9" i="91"/>
  <c r="O9" i="91"/>
  <c r="N9" i="91"/>
  <c r="M9" i="91"/>
  <c r="L9" i="91"/>
  <c r="K9" i="91"/>
  <c r="J9" i="91"/>
  <c r="I9" i="91"/>
  <c r="H9" i="91"/>
  <c r="G9" i="91"/>
  <c r="F9" i="91"/>
  <c r="E9" i="91"/>
  <c r="C9" i="91"/>
  <c r="B9" i="91"/>
  <c r="K5" i="91"/>
  <c r="C5" i="91"/>
  <c r="C4" i="91"/>
  <c r="C3" i="91"/>
  <c r="E75" i="90"/>
  <c r="Y41" i="14" s="1"/>
  <c r="P71" i="90"/>
  <c r="O71" i="90"/>
  <c r="N71" i="90"/>
  <c r="M71" i="90"/>
  <c r="L71" i="90"/>
  <c r="K71" i="90"/>
  <c r="J71" i="90"/>
  <c r="I71" i="90"/>
  <c r="H71" i="90"/>
  <c r="G71" i="90"/>
  <c r="F71" i="90"/>
  <c r="E71" i="90"/>
  <c r="D71" i="90"/>
  <c r="C71" i="90"/>
  <c r="B71" i="90"/>
  <c r="X70" i="90"/>
  <c r="V70" i="90"/>
  <c r="U70" i="90"/>
  <c r="T70" i="90"/>
  <c r="S70" i="90"/>
  <c r="W41" i="14" s="1"/>
  <c r="Q70" i="90"/>
  <c r="P70" i="90"/>
  <c r="P41" i="14" s="1"/>
  <c r="O70" i="90"/>
  <c r="N70" i="90"/>
  <c r="N41" i="14" s="1"/>
  <c r="M70" i="90"/>
  <c r="L70" i="90"/>
  <c r="K70" i="90"/>
  <c r="K41" i="14" s="1"/>
  <c r="J70" i="90"/>
  <c r="J41" i="14" s="1"/>
  <c r="I70" i="90"/>
  <c r="I41" i="14" s="1"/>
  <c r="H70" i="90"/>
  <c r="H41" i="14" s="1"/>
  <c r="G70" i="90"/>
  <c r="F70" i="90"/>
  <c r="F41" i="14" s="1"/>
  <c r="E70" i="90"/>
  <c r="D70" i="90"/>
  <c r="C70" i="90"/>
  <c r="C41" i="14" s="1"/>
  <c r="B70" i="90"/>
  <c r="B41" i="14" s="1"/>
  <c r="P9" i="90"/>
  <c r="O9" i="90"/>
  <c r="N9" i="90"/>
  <c r="M9" i="90"/>
  <c r="L9" i="90"/>
  <c r="K9" i="90"/>
  <c r="J9" i="90"/>
  <c r="I9" i="90"/>
  <c r="H9" i="90"/>
  <c r="G9" i="90"/>
  <c r="F9" i="90"/>
  <c r="E9" i="90"/>
  <c r="C9" i="90"/>
  <c r="B9" i="90"/>
  <c r="K5" i="90"/>
  <c r="C5" i="90"/>
  <c r="C4" i="90"/>
  <c r="C3" i="90"/>
  <c r="E75" i="89"/>
  <c r="Y40" i="14" s="1"/>
  <c r="P71" i="89"/>
  <c r="O71" i="89"/>
  <c r="N71" i="89"/>
  <c r="M71" i="89"/>
  <c r="L71" i="89"/>
  <c r="K71" i="89"/>
  <c r="J71" i="89"/>
  <c r="I71" i="89"/>
  <c r="H71" i="89"/>
  <c r="G71" i="89"/>
  <c r="F71" i="89"/>
  <c r="E71" i="89"/>
  <c r="D71" i="89"/>
  <c r="C71" i="89"/>
  <c r="B71" i="89"/>
  <c r="X70" i="89"/>
  <c r="V70" i="89"/>
  <c r="U70" i="89"/>
  <c r="T70" i="89"/>
  <c r="S70" i="89"/>
  <c r="W40" i="14" s="1"/>
  <c r="Q70" i="89"/>
  <c r="P70" i="89"/>
  <c r="P40" i="14" s="1"/>
  <c r="O70" i="89"/>
  <c r="O40" i="14" s="1"/>
  <c r="N70" i="89"/>
  <c r="N40" i="14" s="1"/>
  <c r="M70" i="89"/>
  <c r="L70" i="89"/>
  <c r="L40" i="14" s="1"/>
  <c r="K70" i="89"/>
  <c r="J70" i="89"/>
  <c r="J40" i="14" s="1"/>
  <c r="I70" i="89"/>
  <c r="I40" i="14" s="1"/>
  <c r="H70" i="89"/>
  <c r="H40" i="14" s="1"/>
  <c r="G70" i="89"/>
  <c r="G40" i="14" s="1"/>
  <c r="F70" i="89"/>
  <c r="F40" i="14" s="1"/>
  <c r="E70" i="89"/>
  <c r="D70" i="89"/>
  <c r="D40" i="14" s="1"/>
  <c r="C70" i="89"/>
  <c r="B70" i="89"/>
  <c r="B40" i="14" s="1"/>
  <c r="P9" i="89"/>
  <c r="O9" i="89"/>
  <c r="N9" i="89"/>
  <c r="M9" i="89"/>
  <c r="L9" i="89"/>
  <c r="K9" i="89"/>
  <c r="J9" i="89"/>
  <c r="I9" i="89"/>
  <c r="H9" i="89"/>
  <c r="G9" i="89"/>
  <c r="F9" i="89"/>
  <c r="E9" i="89"/>
  <c r="C9" i="89"/>
  <c r="B9" i="89"/>
  <c r="K5" i="89"/>
  <c r="C5" i="89"/>
  <c r="C4" i="89"/>
  <c r="C3" i="89"/>
  <c r="E75" i="88"/>
  <c r="Y39" i="14" s="1"/>
  <c r="P71" i="88"/>
  <c r="O71" i="88"/>
  <c r="N71" i="88"/>
  <c r="M71" i="88"/>
  <c r="L71" i="88"/>
  <c r="K71" i="88"/>
  <c r="J71" i="88"/>
  <c r="I71" i="88"/>
  <c r="H71" i="88"/>
  <c r="G71" i="88"/>
  <c r="F71" i="88"/>
  <c r="E71" i="88"/>
  <c r="D71" i="88"/>
  <c r="C71" i="88"/>
  <c r="B71" i="88"/>
  <c r="X70" i="88"/>
  <c r="V70" i="88"/>
  <c r="U70" i="88"/>
  <c r="T70" i="88"/>
  <c r="S70" i="88"/>
  <c r="W39" i="14" s="1"/>
  <c r="Q70" i="88"/>
  <c r="P70" i="88"/>
  <c r="O70" i="88"/>
  <c r="O39" i="14" s="1"/>
  <c r="N70" i="88"/>
  <c r="N39" i="14" s="1"/>
  <c r="M70" i="88"/>
  <c r="M39" i="14" s="1"/>
  <c r="L70" i="88"/>
  <c r="L39" i="14" s="1"/>
  <c r="K70" i="88"/>
  <c r="K39" i="14" s="1"/>
  <c r="J70" i="88"/>
  <c r="J39" i="14" s="1"/>
  <c r="I70" i="88"/>
  <c r="H70" i="88"/>
  <c r="G70" i="88"/>
  <c r="G39" i="14" s="1"/>
  <c r="F70" i="88"/>
  <c r="F39" i="14" s="1"/>
  <c r="E70" i="88"/>
  <c r="E39" i="14" s="1"/>
  <c r="D70" i="88"/>
  <c r="D39" i="14" s="1"/>
  <c r="C70" i="88"/>
  <c r="C39" i="14" s="1"/>
  <c r="B70" i="88"/>
  <c r="B39" i="14" s="1"/>
  <c r="P9" i="88"/>
  <c r="O9" i="88"/>
  <c r="N9" i="88"/>
  <c r="M9" i="88"/>
  <c r="L9" i="88"/>
  <c r="K9" i="88"/>
  <c r="J9" i="88"/>
  <c r="I9" i="88"/>
  <c r="H9" i="88"/>
  <c r="G9" i="88"/>
  <c r="F9" i="88"/>
  <c r="E9" i="88"/>
  <c r="C9" i="88"/>
  <c r="B9" i="88"/>
  <c r="K5" i="88"/>
  <c r="C5" i="88"/>
  <c r="C4" i="88"/>
  <c r="C3" i="88"/>
  <c r="E75" i="87"/>
  <c r="Y38" i="14" s="1"/>
  <c r="P71" i="87"/>
  <c r="O71" i="87"/>
  <c r="N71" i="87"/>
  <c r="M71" i="87"/>
  <c r="L71" i="87"/>
  <c r="K71" i="87"/>
  <c r="J71" i="87"/>
  <c r="I71" i="87"/>
  <c r="H71" i="87"/>
  <c r="G71" i="87"/>
  <c r="F71" i="87"/>
  <c r="E71" i="87"/>
  <c r="D71" i="87"/>
  <c r="C71" i="87"/>
  <c r="B71" i="87"/>
  <c r="X70" i="87"/>
  <c r="V70" i="87"/>
  <c r="U70" i="87"/>
  <c r="T70" i="87"/>
  <c r="S70" i="87"/>
  <c r="W38" i="14" s="1"/>
  <c r="Q70" i="87"/>
  <c r="P70" i="87"/>
  <c r="P38" i="14" s="1"/>
  <c r="O70" i="87"/>
  <c r="N70" i="87"/>
  <c r="M70" i="87"/>
  <c r="M38" i="14" s="1"/>
  <c r="L70" i="87"/>
  <c r="L38" i="14" s="1"/>
  <c r="K70" i="87"/>
  <c r="K38" i="14" s="1"/>
  <c r="J70" i="87"/>
  <c r="J38" i="14" s="1"/>
  <c r="I70" i="87"/>
  <c r="H70" i="87"/>
  <c r="H38" i="14" s="1"/>
  <c r="G70" i="87"/>
  <c r="F70" i="87"/>
  <c r="E70" i="87"/>
  <c r="E38" i="14" s="1"/>
  <c r="D70" i="87"/>
  <c r="D38" i="14" s="1"/>
  <c r="C70" i="87"/>
  <c r="C38" i="14" s="1"/>
  <c r="B70" i="87"/>
  <c r="B38" i="14" s="1"/>
  <c r="P9" i="87"/>
  <c r="O9" i="87"/>
  <c r="N9" i="87"/>
  <c r="M9" i="87"/>
  <c r="L9" i="87"/>
  <c r="K9" i="87"/>
  <c r="J9" i="87"/>
  <c r="I9" i="87"/>
  <c r="H9" i="87"/>
  <c r="G9" i="87"/>
  <c r="F9" i="87"/>
  <c r="E9" i="87"/>
  <c r="C9" i="87"/>
  <c r="B9" i="87"/>
  <c r="K5" i="87"/>
  <c r="C5" i="87"/>
  <c r="C4" i="87"/>
  <c r="C3" i="87"/>
  <c r="E75" i="86"/>
  <c r="P71" i="86"/>
  <c r="O71" i="86"/>
  <c r="N71" i="86"/>
  <c r="M71" i="86"/>
  <c r="L71" i="86"/>
  <c r="K71" i="86"/>
  <c r="J71" i="86"/>
  <c r="I71" i="86"/>
  <c r="H71" i="86"/>
  <c r="G71" i="86"/>
  <c r="F71" i="86"/>
  <c r="E71" i="86"/>
  <c r="D71" i="86"/>
  <c r="C71" i="86"/>
  <c r="B71" i="86"/>
  <c r="X70" i="86"/>
  <c r="V70" i="86"/>
  <c r="U70" i="86"/>
  <c r="T70" i="86"/>
  <c r="S70" i="86"/>
  <c r="W37" i="14" s="1"/>
  <c r="Q70" i="86"/>
  <c r="P70" i="86"/>
  <c r="P37" i="14" s="1"/>
  <c r="O70" i="86"/>
  <c r="O37" i="14" s="1"/>
  <c r="N70" i="86"/>
  <c r="M70" i="86"/>
  <c r="M37" i="14" s="1"/>
  <c r="L70" i="86"/>
  <c r="L37" i="14" s="1"/>
  <c r="K70" i="86"/>
  <c r="J70" i="86"/>
  <c r="J37" i="14" s="1"/>
  <c r="I70" i="86"/>
  <c r="I37" i="14" s="1"/>
  <c r="H70" i="86"/>
  <c r="H37" i="14" s="1"/>
  <c r="G70" i="86"/>
  <c r="G37" i="14" s="1"/>
  <c r="F70" i="86"/>
  <c r="E70" i="86"/>
  <c r="E37" i="14" s="1"/>
  <c r="D70" i="86"/>
  <c r="D37" i="14" s="1"/>
  <c r="C70" i="86"/>
  <c r="B70" i="86"/>
  <c r="B37" i="14" s="1"/>
  <c r="P9" i="86"/>
  <c r="O9" i="86"/>
  <c r="N9" i="86"/>
  <c r="M9" i="86"/>
  <c r="L9" i="86"/>
  <c r="K9" i="86"/>
  <c r="J9" i="86"/>
  <c r="I9" i="86"/>
  <c r="H9" i="86"/>
  <c r="G9" i="86"/>
  <c r="F9" i="86"/>
  <c r="E9" i="86"/>
  <c r="C9" i="86"/>
  <c r="B9" i="86"/>
  <c r="K5" i="86"/>
  <c r="C5" i="86"/>
  <c r="C4" i="86"/>
  <c r="C3" i="86"/>
  <c r="E75" i="85"/>
  <c r="Y36" i="14" s="1"/>
  <c r="P71" i="85"/>
  <c r="O71" i="85"/>
  <c r="N71" i="85"/>
  <c r="M71" i="85"/>
  <c r="L71" i="85"/>
  <c r="K71" i="85"/>
  <c r="J71" i="85"/>
  <c r="I71" i="85"/>
  <c r="H71" i="85"/>
  <c r="G71" i="85"/>
  <c r="F71" i="85"/>
  <c r="E71" i="85"/>
  <c r="D71" i="85"/>
  <c r="C71" i="85"/>
  <c r="B71" i="85"/>
  <c r="X70" i="85"/>
  <c r="V70" i="85"/>
  <c r="U70" i="85"/>
  <c r="T70" i="85"/>
  <c r="S70" i="85"/>
  <c r="W36" i="14" s="1"/>
  <c r="Q70" i="85"/>
  <c r="P70" i="85"/>
  <c r="O70" i="85"/>
  <c r="O36" i="14" s="1"/>
  <c r="N70" i="85"/>
  <c r="M70" i="85"/>
  <c r="M36" i="14" s="1"/>
  <c r="L70" i="85"/>
  <c r="L36" i="14" s="1"/>
  <c r="K70" i="85"/>
  <c r="K36" i="14" s="1"/>
  <c r="J70" i="85"/>
  <c r="J36" i="14" s="1"/>
  <c r="I70" i="85"/>
  <c r="I36" i="14" s="1"/>
  <c r="H70" i="85"/>
  <c r="G70" i="85"/>
  <c r="G36" i="14" s="1"/>
  <c r="F70" i="85"/>
  <c r="E70" i="85"/>
  <c r="E36" i="14" s="1"/>
  <c r="D70" i="85"/>
  <c r="D36" i="14" s="1"/>
  <c r="C70" i="85"/>
  <c r="C36" i="14" s="1"/>
  <c r="B70" i="85"/>
  <c r="B36" i="14" s="1"/>
  <c r="P9" i="85"/>
  <c r="O9" i="85"/>
  <c r="N9" i="85"/>
  <c r="M9" i="85"/>
  <c r="L9" i="85"/>
  <c r="K9" i="85"/>
  <c r="J9" i="85"/>
  <c r="I9" i="85"/>
  <c r="H9" i="85"/>
  <c r="G9" i="85"/>
  <c r="F9" i="85"/>
  <c r="E9" i="85"/>
  <c r="C9" i="85"/>
  <c r="B9" i="85"/>
  <c r="K5" i="85"/>
  <c r="C5" i="85"/>
  <c r="C4" i="85"/>
  <c r="C3" i="85"/>
  <c r="AE34" i="14"/>
  <c r="AD34" i="14"/>
  <c r="AB34" i="14"/>
  <c r="AA34" i="14"/>
  <c r="X34" i="14"/>
  <c r="U34" i="14"/>
  <c r="T34" i="14"/>
  <c r="R34" i="14"/>
  <c r="C34" i="14"/>
  <c r="I34" i="14"/>
  <c r="K34" i="14"/>
  <c r="B34" i="14"/>
  <c r="AD35" i="14"/>
  <c r="AA35" i="14"/>
  <c r="X35" i="14"/>
  <c r="W35" i="14"/>
  <c r="U35" i="14"/>
  <c r="T35" i="14"/>
  <c r="R35" i="14"/>
  <c r="J35" i="14"/>
  <c r="K35" i="14"/>
  <c r="B35" i="14"/>
  <c r="U33" i="14"/>
  <c r="T33" i="14"/>
  <c r="AE33" i="14"/>
  <c r="AD33" i="14"/>
  <c r="AB33" i="14"/>
  <c r="AA33" i="14"/>
  <c r="X33" i="14"/>
  <c r="R33" i="14"/>
  <c r="E75" i="84"/>
  <c r="Y35" i="14" s="1"/>
  <c r="P71" i="84"/>
  <c r="O71" i="84"/>
  <c r="N71" i="84"/>
  <c r="M71" i="84"/>
  <c r="L71" i="84"/>
  <c r="K71" i="84"/>
  <c r="J71" i="84"/>
  <c r="I71" i="84"/>
  <c r="H71" i="84"/>
  <c r="G71" i="84"/>
  <c r="F71" i="84"/>
  <c r="E71" i="84"/>
  <c r="D71" i="84"/>
  <c r="C71" i="84"/>
  <c r="B71" i="84"/>
  <c r="X70" i="84"/>
  <c r="V70" i="84"/>
  <c r="U70" i="84"/>
  <c r="T70" i="84"/>
  <c r="S70" i="84"/>
  <c r="Q70" i="84"/>
  <c r="P70" i="84"/>
  <c r="P35" i="14" s="1"/>
  <c r="O70" i="84"/>
  <c r="O35" i="14" s="1"/>
  <c r="N70" i="84"/>
  <c r="N35" i="14" s="1"/>
  <c r="M70" i="84"/>
  <c r="M35" i="14" s="1"/>
  <c r="L70" i="84"/>
  <c r="L35" i="14" s="1"/>
  <c r="K70" i="84"/>
  <c r="J70" i="84"/>
  <c r="I70" i="84"/>
  <c r="I35" i="14" s="1"/>
  <c r="H70" i="84"/>
  <c r="H35" i="14" s="1"/>
  <c r="G70" i="84"/>
  <c r="G35" i="14" s="1"/>
  <c r="F70" i="84"/>
  <c r="F35" i="14" s="1"/>
  <c r="E70" i="84"/>
  <c r="E35" i="14" s="1"/>
  <c r="D70" i="84"/>
  <c r="D35" i="14" s="1"/>
  <c r="C70" i="84"/>
  <c r="C35" i="14" s="1"/>
  <c r="B70" i="84"/>
  <c r="P9" i="84"/>
  <c r="O9" i="84"/>
  <c r="N9" i="84"/>
  <c r="M9" i="84"/>
  <c r="L9" i="84"/>
  <c r="K9" i="84"/>
  <c r="J9" i="84"/>
  <c r="I9" i="84"/>
  <c r="H9" i="84"/>
  <c r="G9" i="84"/>
  <c r="F9" i="84"/>
  <c r="E9" i="84"/>
  <c r="C9" i="84"/>
  <c r="B9" i="84"/>
  <c r="K5" i="84"/>
  <c r="C5" i="84"/>
  <c r="C4" i="84"/>
  <c r="C3" i="84"/>
  <c r="E75" i="83"/>
  <c r="Y34" i="14" s="1"/>
  <c r="P71" i="83"/>
  <c r="O71" i="83"/>
  <c r="N71" i="83"/>
  <c r="M71" i="83"/>
  <c r="L71" i="83"/>
  <c r="K71" i="83"/>
  <c r="J71" i="83"/>
  <c r="I71" i="83"/>
  <c r="H71" i="83"/>
  <c r="G71" i="83"/>
  <c r="F71" i="83"/>
  <c r="E71" i="83"/>
  <c r="D71" i="83"/>
  <c r="C71" i="83"/>
  <c r="B71" i="83"/>
  <c r="X70" i="83"/>
  <c r="V70" i="83"/>
  <c r="U70" i="83"/>
  <c r="T70" i="83"/>
  <c r="S70" i="83"/>
  <c r="W34" i="14" s="1"/>
  <c r="Q70" i="83"/>
  <c r="P70" i="83"/>
  <c r="P34" i="14" s="1"/>
  <c r="O70" i="83"/>
  <c r="O34" i="14" s="1"/>
  <c r="N70" i="83"/>
  <c r="N34" i="14" s="1"/>
  <c r="M70" i="83"/>
  <c r="M34" i="14" s="1"/>
  <c r="L70" i="83"/>
  <c r="L34" i="14" s="1"/>
  <c r="K70" i="83"/>
  <c r="J70" i="83"/>
  <c r="J34" i="14" s="1"/>
  <c r="I70" i="83"/>
  <c r="H70" i="83"/>
  <c r="H34" i="14" s="1"/>
  <c r="G70" i="83"/>
  <c r="G34" i="14" s="1"/>
  <c r="F70" i="83"/>
  <c r="F34" i="14" s="1"/>
  <c r="E70" i="83"/>
  <c r="E34" i="14" s="1"/>
  <c r="D70" i="83"/>
  <c r="D34" i="14" s="1"/>
  <c r="C70" i="83"/>
  <c r="B70" i="83"/>
  <c r="P9" i="83"/>
  <c r="O9" i="83"/>
  <c r="N9" i="83"/>
  <c r="M9" i="83"/>
  <c r="L9" i="83"/>
  <c r="K9" i="83"/>
  <c r="J9" i="83"/>
  <c r="I9" i="83"/>
  <c r="H9" i="83"/>
  <c r="G9" i="83"/>
  <c r="F9" i="83"/>
  <c r="E9" i="83"/>
  <c r="C9" i="83"/>
  <c r="B9" i="83"/>
  <c r="K5" i="83"/>
  <c r="C5" i="83"/>
  <c r="C4" i="83"/>
  <c r="C3" i="83"/>
  <c r="C2" i="86" l="1"/>
  <c r="C2" i="88"/>
  <c r="C2" i="89"/>
  <c r="C2" i="85"/>
  <c r="C2" i="83"/>
  <c r="C2" i="84"/>
  <c r="Q39" i="14"/>
  <c r="Q40" i="14"/>
  <c r="Q41" i="14"/>
  <c r="C2" i="90"/>
  <c r="C2" i="91"/>
  <c r="Q42" i="14"/>
  <c r="Q38" i="14"/>
  <c r="Q37" i="14"/>
  <c r="Q36" i="14"/>
  <c r="Q34" i="14"/>
  <c r="AE32" i="14" l="1"/>
  <c r="AE31" i="14"/>
  <c r="AE30" i="14"/>
  <c r="AE29" i="14"/>
  <c r="AE28" i="14"/>
  <c r="AE27" i="14"/>
  <c r="AE26" i="14"/>
  <c r="AE25" i="14"/>
  <c r="AE24" i="14"/>
  <c r="AE23" i="14"/>
  <c r="AE22" i="14"/>
  <c r="AE21" i="14"/>
  <c r="AE20" i="14"/>
  <c r="AE19" i="14"/>
  <c r="AE18" i="14"/>
  <c r="AE17" i="14"/>
  <c r="AE16" i="14"/>
  <c r="AE15" i="14"/>
  <c r="AE14" i="14"/>
  <c r="AE13" i="14"/>
  <c r="U32" i="14"/>
  <c r="U31" i="14"/>
  <c r="U30" i="14"/>
  <c r="U29" i="14"/>
  <c r="U28" i="14"/>
  <c r="U27" i="14"/>
  <c r="U26" i="14"/>
  <c r="U25" i="14"/>
  <c r="U24" i="14"/>
  <c r="U23" i="14"/>
  <c r="U22" i="14"/>
  <c r="U21" i="14"/>
  <c r="U20" i="14"/>
  <c r="U19" i="14"/>
  <c r="U18" i="14"/>
  <c r="U17" i="14"/>
  <c r="U16" i="14"/>
  <c r="U15" i="14"/>
  <c r="U14" i="14"/>
  <c r="T32" i="14"/>
  <c r="T31" i="14"/>
  <c r="T30" i="14"/>
  <c r="T29" i="14"/>
  <c r="T28" i="14"/>
  <c r="T27" i="14"/>
  <c r="T26" i="14"/>
  <c r="T25" i="14"/>
  <c r="T24" i="14"/>
  <c r="T23" i="14"/>
  <c r="T22" i="14"/>
  <c r="T21" i="14"/>
  <c r="T20" i="14"/>
  <c r="T19" i="14"/>
  <c r="T18" i="14"/>
  <c r="T17" i="14"/>
  <c r="T16" i="14"/>
  <c r="T15" i="14"/>
  <c r="T14" i="14"/>
  <c r="E75" i="79" l="1"/>
  <c r="Y33" i="14" s="1"/>
  <c r="P71" i="79"/>
  <c r="O71" i="79"/>
  <c r="N71" i="79"/>
  <c r="M71" i="79"/>
  <c r="L71" i="79"/>
  <c r="K71" i="79"/>
  <c r="J71" i="79"/>
  <c r="I71" i="79"/>
  <c r="H71" i="79"/>
  <c r="G71" i="79"/>
  <c r="F71" i="79"/>
  <c r="E71" i="79"/>
  <c r="D71" i="79"/>
  <c r="C71" i="79"/>
  <c r="B71" i="79"/>
  <c r="X70" i="79"/>
  <c r="V70" i="79"/>
  <c r="U70" i="79"/>
  <c r="T70" i="79"/>
  <c r="S70" i="79"/>
  <c r="W33" i="14" s="1"/>
  <c r="Q70" i="79"/>
  <c r="P70" i="79"/>
  <c r="P33" i="14" s="1"/>
  <c r="O70" i="79"/>
  <c r="O33" i="14" s="1"/>
  <c r="N70" i="79"/>
  <c r="N33" i="14" s="1"/>
  <c r="M70" i="79"/>
  <c r="M33" i="14" s="1"/>
  <c r="L70" i="79"/>
  <c r="L33" i="14" s="1"/>
  <c r="K70" i="79"/>
  <c r="K33" i="14" s="1"/>
  <c r="J70" i="79"/>
  <c r="J33" i="14" s="1"/>
  <c r="I70" i="79"/>
  <c r="I33" i="14" s="1"/>
  <c r="H70" i="79"/>
  <c r="H33" i="14" s="1"/>
  <c r="G70" i="79"/>
  <c r="G33" i="14" s="1"/>
  <c r="F70" i="79"/>
  <c r="F33" i="14" s="1"/>
  <c r="E70" i="79"/>
  <c r="E33" i="14" s="1"/>
  <c r="D70" i="79"/>
  <c r="D33" i="14" s="1"/>
  <c r="C70" i="79"/>
  <c r="C33" i="14" s="1"/>
  <c r="B70" i="79"/>
  <c r="B33" i="14" s="1"/>
  <c r="P9" i="79"/>
  <c r="O9" i="79"/>
  <c r="N9" i="79"/>
  <c r="M9" i="79"/>
  <c r="L9" i="79"/>
  <c r="K9" i="79"/>
  <c r="J9" i="79"/>
  <c r="I9" i="79"/>
  <c r="H9" i="79"/>
  <c r="G9" i="79"/>
  <c r="F9" i="79"/>
  <c r="E9" i="79"/>
  <c r="C9" i="79"/>
  <c r="B9" i="79"/>
  <c r="K5" i="79"/>
  <c r="C5" i="79"/>
  <c r="C4" i="79"/>
  <c r="C3" i="79"/>
  <c r="C2" i="79"/>
  <c r="E75" i="78"/>
  <c r="Y32" i="14" s="1"/>
  <c r="P71" i="78"/>
  <c r="O71" i="78"/>
  <c r="N71" i="78"/>
  <c r="M71" i="78"/>
  <c r="L71" i="78"/>
  <c r="K71" i="78"/>
  <c r="J71" i="78"/>
  <c r="I71" i="78"/>
  <c r="H71" i="78"/>
  <c r="G71" i="78"/>
  <c r="F71" i="78"/>
  <c r="E71" i="78"/>
  <c r="D71" i="78"/>
  <c r="C71" i="78"/>
  <c r="B71" i="78"/>
  <c r="X70" i="78"/>
  <c r="AD32" i="14" s="1"/>
  <c r="V70" i="78"/>
  <c r="AB32" i="14" s="1"/>
  <c r="U70" i="78"/>
  <c r="AA32" i="14" s="1"/>
  <c r="T70" i="78"/>
  <c r="X32" i="14" s="1"/>
  <c r="S70" i="78"/>
  <c r="W32" i="14" s="1"/>
  <c r="Q70" i="78"/>
  <c r="R32" i="14" s="1"/>
  <c r="P70" i="78"/>
  <c r="P32" i="14" s="1"/>
  <c r="O70" i="78"/>
  <c r="O32" i="14" s="1"/>
  <c r="N70" i="78"/>
  <c r="N32" i="14" s="1"/>
  <c r="M70" i="78"/>
  <c r="M32" i="14" s="1"/>
  <c r="L70" i="78"/>
  <c r="L32" i="14" s="1"/>
  <c r="K70" i="78"/>
  <c r="K32" i="14" s="1"/>
  <c r="J70" i="78"/>
  <c r="J32" i="14" s="1"/>
  <c r="I70" i="78"/>
  <c r="I32" i="14" s="1"/>
  <c r="H70" i="78"/>
  <c r="H32" i="14" s="1"/>
  <c r="G70" i="78"/>
  <c r="G32" i="14" s="1"/>
  <c r="F70" i="78"/>
  <c r="F32" i="14" s="1"/>
  <c r="E70" i="78"/>
  <c r="E32" i="14" s="1"/>
  <c r="D70" i="78"/>
  <c r="D32" i="14" s="1"/>
  <c r="C70" i="78"/>
  <c r="C32" i="14" s="1"/>
  <c r="B70" i="78"/>
  <c r="B32" i="14" s="1"/>
  <c r="P9" i="78"/>
  <c r="O9" i="78"/>
  <c r="N9" i="78"/>
  <c r="M9" i="78"/>
  <c r="L9" i="78"/>
  <c r="K9" i="78"/>
  <c r="J9" i="78"/>
  <c r="I9" i="78"/>
  <c r="H9" i="78"/>
  <c r="G9" i="78"/>
  <c r="F9" i="78"/>
  <c r="E9" i="78"/>
  <c r="C9" i="78"/>
  <c r="B9" i="78"/>
  <c r="K5" i="78"/>
  <c r="C5" i="78"/>
  <c r="C4" i="78"/>
  <c r="C3" i="78"/>
  <c r="C2" i="78"/>
  <c r="E75" i="77"/>
  <c r="Y31" i="14" s="1"/>
  <c r="P71" i="77"/>
  <c r="O71" i="77"/>
  <c r="N71" i="77"/>
  <c r="M71" i="77"/>
  <c r="L71" i="77"/>
  <c r="K71" i="77"/>
  <c r="J71" i="77"/>
  <c r="I71" i="77"/>
  <c r="H71" i="77"/>
  <c r="G71" i="77"/>
  <c r="F71" i="77"/>
  <c r="E71" i="77"/>
  <c r="D71" i="77"/>
  <c r="C71" i="77"/>
  <c r="B71" i="77"/>
  <c r="X70" i="77"/>
  <c r="AD31" i="14" s="1"/>
  <c r="V70" i="77"/>
  <c r="AB31" i="14" s="1"/>
  <c r="U70" i="77"/>
  <c r="AA31" i="14" s="1"/>
  <c r="T70" i="77"/>
  <c r="X31" i="14" s="1"/>
  <c r="S70" i="77"/>
  <c r="W31" i="14" s="1"/>
  <c r="Q70" i="77"/>
  <c r="R31" i="14" s="1"/>
  <c r="P70" i="77"/>
  <c r="P31" i="14" s="1"/>
  <c r="O70" i="77"/>
  <c r="O31" i="14" s="1"/>
  <c r="N70" i="77"/>
  <c r="N31" i="14" s="1"/>
  <c r="M70" i="77"/>
  <c r="M31" i="14" s="1"/>
  <c r="L70" i="77"/>
  <c r="L31" i="14" s="1"/>
  <c r="K70" i="77"/>
  <c r="K31" i="14" s="1"/>
  <c r="J70" i="77"/>
  <c r="J31" i="14" s="1"/>
  <c r="I70" i="77"/>
  <c r="I31" i="14" s="1"/>
  <c r="H70" i="77"/>
  <c r="H31" i="14" s="1"/>
  <c r="G70" i="77"/>
  <c r="G31" i="14" s="1"/>
  <c r="F70" i="77"/>
  <c r="F31" i="14" s="1"/>
  <c r="E70" i="77"/>
  <c r="E31" i="14" s="1"/>
  <c r="D70" i="77"/>
  <c r="D31" i="14" s="1"/>
  <c r="C70" i="77"/>
  <c r="C31" i="14" s="1"/>
  <c r="B70" i="77"/>
  <c r="B31" i="14" s="1"/>
  <c r="P9" i="77"/>
  <c r="O9" i="77"/>
  <c r="N9" i="77"/>
  <c r="M9" i="77"/>
  <c r="L9" i="77"/>
  <c r="K9" i="77"/>
  <c r="J9" i="77"/>
  <c r="I9" i="77"/>
  <c r="H9" i="77"/>
  <c r="G9" i="77"/>
  <c r="F9" i="77"/>
  <c r="E9" i="77"/>
  <c r="C9" i="77"/>
  <c r="B9" i="77"/>
  <c r="K5" i="77"/>
  <c r="C5" i="77"/>
  <c r="C4" i="77"/>
  <c r="C3" i="77"/>
  <c r="C2" i="77"/>
  <c r="E75" i="76"/>
  <c r="Y30" i="14" s="1"/>
  <c r="P71" i="76"/>
  <c r="O71" i="76"/>
  <c r="N71" i="76"/>
  <c r="M71" i="76"/>
  <c r="L71" i="76"/>
  <c r="K71" i="76"/>
  <c r="J71" i="76"/>
  <c r="I71" i="76"/>
  <c r="H71" i="76"/>
  <c r="G71" i="76"/>
  <c r="F71" i="76"/>
  <c r="E71" i="76"/>
  <c r="D71" i="76"/>
  <c r="C71" i="76"/>
  <c r="B71" i="76"/>
  <c r="X70" i="76"/>
  <c r="AD30" i="14" s="1"/>
  <c r="V70" i="76"/>
  <c r="AB30" i="14" s="1"/>
  <c r="U70" i="76"/>
  <c r="AA30" i="14" s="1"/>
  <c r="T70" i="76"/>
  <c r="X30" i="14" s="1"/>
  <c r="S70" i="76"/>
  <c r="W30" i="14" s="1"/>
  <c r="Q70" i="76"/>
  <c r="R30" i="14" s="1"/>
  <c r="P70" i="76"/>
  <c r="P30" i="14" s="1"/>
  <c r="O70" i="76"/>
  <c r="O30" i="14" s="1"/>
  <c r="N70" i="76"/>
  <c r="N30" i="14" s="1"/>
  <c r="M70" i="76"/>
  <c r="M30" i="14" s="1"/>
  <c r="L70" i="76"/>
  <c r="L30" i="14" s="1"/>
  <c r="K70" i="76"/>
  <c r="K30" i="14" s="1"/>
  <c r="J70" i="76"/>
  <c r="J30" i="14" s="1"/>
  <c r="I70" i="76"/>
  <c r="I30" i="14" s="1"/>
  <c r="H70" i="76"/>
  <c r="H30" i="14" s="1"/>
  <c r="G70" i="76"/>
  <c r="G30" i="14" s="1"/>
  <c r="F70" i="76"/>
  <c r="F30" i="14" s="1"/>
  <c r="E70" i="76"/>
  <c r="E30" i="14" s="1"/>
  <c r="D70" i="76"/>
  <c r="D30" i="14" s="1"/>
  <c r="C70" i="76"/>
  <c r="C30" i="14" s="1"/>
  <c r="B70" i="76"/>
  <c r="B30" i="14" s="1"/>
  <c r="P9" i="76"/>
  <c r="O9" i="76"/>
  <c r="N9" i="76"/>
  <c r="M9" i="76"/>
  <c r="L9" i="76"/>
  <c r="K9" i="76"/>
  <c r="J9" i="76"/>
  <c r="I9" i="76"/>
  <c r="H9" i="76"/>
  <c r="G9" i="76"/>
  <c r="F9" i="76"/>
  <c r="E9" i="76"/>
  <c r="C9" i="76"/>
  <c r="B9" i="76"/>
  <c r="K5" i="76"/>
  <c r="C5" i="76"/>
  <c r="C4" i="76"/>
  <c r="C3" i="76"/>
  <c r="C2" i="76"/>
  <c r="E75" i="75"/>
  <c r="Y29" i="14" s="1"/>
  <c r="P71" i="75"/>
  <c r="O71" i="75"/>
  <c r="N71" i="75"/>
  <c r="M71" i="75"/>
  <c r="L71" i="75"/>
  <c r="K71" i="75"/>
  <c r="J71" i="75"/>
  <c r="I71" i="75"/>
  <c r="H71" i="75"/>
  <c r="G71" i="75"/>
  <c r="F71" i="75"/>
  <c r="E71" i="75"/>
  <c r="D71" i="75"/>
  <c r="C71" i="75"/>
  <c r="B71" i="75"/>
  <c r="X70" i="75"/>
  <c r="AD29" i="14" s="1"/>
  <c r="V70" i="75"/>
  <c r="AB29" i="14" s="1"/>
  <c r="U70" i="75"/>
  <c r="AA29" i="14" s="1"/>
  <c r="T70" i="75"/>
  <c r="X29" i="14" s="1"/>
  <c r="S70" i="75"/>
  <c r="W29" i="14" s="1"/>
  <c r="Q70" i="75"/>
  <c r="R29" i="14" s="1"/>
  <c r="P70" i="75"/>
  <c r="P29" i="14" s="1"/>
  <c r="O70" i="75"/>
  <c r="O29" i="14" s="1"/>
  <c r="N70" i="75"/>
  <c r="N29" i="14" s="1"/>
  <c r="M70" i="75"/>
  <c r="M29" i="14" s="1"/>
  <c r="L70" i="75"/>
  <c r="L29" i="14" s="1"/>
  <c r="K70" i="75"/>
  <c r="K29" i="14" s="1"/>
  <c r="J70" i="75"/>
  <c r="J29" i="14" s="1"/>
  <c r="I70" i="75"/>
  <c r="I29" i="14" s="1"/>
  <c r="H70" i="75"/>
  <c r="H29" i="14" s="1"/>
  <c r="G70" i="75"/>
  <c r="G29" i="14" s="1"/>
  <c r="F70" i="75"/>
  <c r="F29" i="14" s="1"/>
  <c r="E70" i="75"/>
  <c r="E29" i="14" s="1"/>
  <c r="D70" i="75"/>
  <c r="D29" i="14" s="1"/>
  <c r="C70" i="75"/>
  <c r="C29" i="14" s="1"/>
  <c r="B70" i="75"/>
  <c r="B29" i="14" s="1"/>
  <c r="P9" i="75"/>
  <c r="O9" i="75"/>
  <c r="N9" i="75"/>
  <c r="M9" i="75"/>
  <c r="L9" i="75"/>
  <c r="K9" i="75"/>
  <c r="J9" i="75"/>
  <c r="I9" i="75"/>
  <c r="H9" i="75"/>
  <c r="G9" i="75"/>
  <c r="F9" i="75"/>
  <c r="E9" i="75"/>
  <c r="C9" i="75"/>
  <c r="B9" i="75"/>
  <c r="K5" i="75"/>
  <c r="C5" i="75"/>
  <c r="C4" i="75"/>
  <c r="C3" i="75"/>
  <c r="C2" i="75"/>
  <c r="E75" i="74"/>
  <c r="Y28" i="14" s="1"/>
  <c r="P71" i="74"/>
  <c r="O71" i="74"/>
  <c r="N71" i="74"/>
  <c r="M71" i="74"/>
  <c r="L71" i="74"/>
  <c r="K71" i="74"/>
  <c r="J71" i="74"/>
  <c r="I71" i="74"/>
  <c r="H71" i="74"/>
  <c r="G71" i="74"/>
  <c r="F71" i="74"/>
  <c r="E71" i="74"/>
  <c r="D71" i="74"/>
  <c r="C71" i="74"/>
  <c r="B71" i="74"/>
  <c r="X70" i="74"/>
  <c r="AD28" i="14" s="1"/>
  <c r="V70" i="74"/>
  <c r="AB28" i="14" s="1"/>
  <c r="U70" i="74"/>
  <c r="AA28" i="14" s="1"/>
  <c r="T70" i="74"/>
  <c r="X28" i="14" s="1"/>
  <c r="S70" i="74"/>
  <c r="W28" i="14" s="1"/>
  <c r="Q70" i="74"/>
  <c r="R28" i="14" s="1"/>
  <c r="P70" i="74"/>
  <c r="P28" i="14" s="1"/>
  <c r="O70" i="74"/>
  <c r="O28" i="14" s="1"/>
  <c r="N70" i="74"/>
  <c r="N28" i="14" s="1"/>
  <c r="M70" i="74"/>
  <c r="M28" i="14" s="1"/>
  <c r="L70" i="74"/>
  <c r="L28" i="14" s="1"/>
  <c r="K70" i="74"/>
  <c r="K28" i="14" s="1"/>
  <c r="J70" i="74"/>
  <c r="J28" i="14" s="1"/>
  <c r="I70" i="74"/>
  <c r="I28" i="14" s="1"/>
  <c r="H70" i="74"/>
  <c r="H28" i="14" s="1"/>
  <c r="G70" i="74"/>
  <c r="G28" i="14" s="1"/>
  <c r="F70" i="74"/>
  <c r="F28" i="14" s="1"/>
  <c r="E70" i="74"/>
  <c r="E28" i="14" s="1"/>
  <c r="D70" i="74"/>
  <c r="D28" i="14" s="1"/>
  <c r="C70" i="74"/>
  <c r="C28" i="14" s="1"/>
  <c r="B70" i="74"/>
  <c r="B28" i="14" s="1"/>
  <c r="P9" i="74"/>
  <c r="O9" i="74"/>
  <c r="N9" i="74"/>
  <c r="M9" i="74"/>
  <c r="L9" i="74"/>
  <c r="K9" i="74"/>
  <c r="J9" i="74"/>
  <c r="I9" i="74"/>
  <c r="H9" i="74"/>
  <c r="G9" i="74"/>
  <c r="F9" i="74"/>
  <c r="E9" i="74"/>
  <c r="C9" i="74"/>
  <c r="B9" i="74"/>
  <c r="K5" i="74"/>
  <c r="C5" i="74"/>
  <c r="C4" i="74"/>
  <c r="C3" i="74"/>
  <c r="C2" i="74"/>
  <c r="E75" i="73"/>
  <c r="Y27" i="14" s="1"/>
  <c r="P71" i="73"/>
  <c r="O71" i="73"/>
  <c r="N71" i="73"/>
  <c r="M71" i="73"/>
  <c r="L71" i="73"/>
  <c r="K71" i="73"/>
  <c r="J71" i="73"/>
  <c r="I71" i="73"/>
  <c r="H71" i="73"/>
  <c r="G71" i="73"/>
  <c r="F71" i="73"/>
  <c r="E71" i="73"/>
  <c r="D71" i="73"/>
  <c r="C71" i="73"/>
  <c r="B71" i="73"/>
  <c r="X70" i="73"/>
  <c r="AD27" i="14" s="1"/>
  <c r="V70" i="73"/>
  <c r="AB27" i="14" s="1"/>
  <c r="U70" i="73"/>
  <c r="AA27" i="14" s="1"/>
  <c r="T70" i="73"/>
  <c r="X27" i="14" s="1"/>
  <c r="S70" i="73"/>
  <c r="W27" i="14" s="1"/>
  <c r="Q70" i="73"/>
  <c r="R27" i="14" s="1"/>
  <c r="P70" i="73"/>
  <c r="P27" i="14" s="1"/>
  <c r="O70" i="73"/>
  <c r="O27" i="14" s="1"/>
  <c r="N70" i="73"/>
  <c r="N27" i="14" s="1"/>
  <c r="M70" i="73"/>
  <c r="M27" i="14" s="1"/>
  <c r="L70" i="73"/>
  <c r="L27" i="14" s="1"/>
  <c r="K70" i="73"/>
  <c r="K27" i="14" s="1"/>
  <c r="J70" i="73"/>
  <c r="J27" i="14" s="1"/>
  <c r="I70" i="73"/>
  <c r="I27" i="14" s="1"/>
  <c r="H70" i="73"/>
  <c r="H27" i="14" s="1"/>
  <c r="G70" i="73"/>
  <c r="G27" i="14" s="1"/>
  <c r="F70" i="73"/>
  <c r="F27" i="14" s="1"/>
  <c r="E70" i="73"/>
  <c r="E27" i="14" s="1"/>
  <c r="D70" i="73"/>
  <c r="D27" i="14" s="1"/>
  <c r="C70" i="73"/>
  <c r="C27" i="14" s="1"/>
  <c r="B70" i="73"/>
  <c r="B27" i="14" s="1"/>
  <c r="P9" i="73"/>
  <c r="O9" i="73"/>
  <c r="N9" i="73"/>
  <c r="M9" i="73"/>
  <c r="L9" i="73"/>
  <c r="K9" i="73"/>
  <c r="J9" i="73"/>
  <c r="I9" i="73"/>
  <c r="H9" i="73"/>
  <c r="G9" i="73"/>
  <c r="F9" i="73"/>
  <c r="E9" i="73"/>
  <c r="C9" i="73"/>
  <c r="B9" i="73"/>
  <c r="K5" i="73"/>
  <c r="C5" i="73"/>
  <c r="C4" i="73"/>
  <c r="C3" i="73"/>
  <c r="C2" i="73"/>
  <c r="E75" i="72"/>
  <c r="Y26" i="14" s="1"/>
  <c r="P71" i="72"/>
  <c r="O71" i="72"/>
  <c r="N71" i="72"/>
  <c r="M71" i="72"/>
  <c r="L71" i="72"/>
  <c r="K71" i="72"/>
  <c r="J71" i="72"/>
  <c r="I71" i="72"/>
  <c r="H71" i="72"/>
  <c r="G71" i="72"/>
  <c r="F71" i="72"/>
  <c r="E71" i="72"/>
  <c r="D71" i="72"/>
  <c r="C71" i="72"/>
  <c r="B71" i="72"/>
  <c r="X70" i="72"/>
  <c r="AD26" i="14" s="1"/>
  <c r="V70" i="72"/>
  <c r="AB26" i="14" s="1"/>
  <c r="U70" i="72"/>
  <c r="AA26" i="14" s="1"/>
  <c r="T70" i="72"/>
  <c r="X26" i="14" s="1"/>
  <c r="S70" i="72"/>
  <c r="W26" i="14" s="1"/>
  <c r="Q70" i="72"/>
  <c r="R26" i="14" s="1"/>
  <c r="P70" i="72"/>
  <c r="P26" i="14" s="1"/>
  <c r="O70" i="72"/>
  <c r="O26" i="14" s="1"/>
  <c r="N70" i="72"/>
  <c r="N26" i="14" s="1"/>
  <c r="M70" i="72"/>
  <c r="M26" i="14" s="1"/>
  <c r="L70" i="72"/>
  <c r="L26" i="14" s="1"/>
  <c r="K70" i="72"/>
  <c r="K26" i="14" s="1"/>
  <c r="J70" i="72"/>
  <c r="J26" i="14" s="1"/>
  <c r="I70" i="72"/>
  <c r="I26" i="14" s="1"/>
  <c r="H70" i="72"/>
  <c r="H26" i="14" s="1"/>
  <c r="G70" i="72"/>
  <c r="G26" i="14" s="1"/>
  <c r="F70" i="72"/>
  <c r="F26" i="14" s="1"/>
  <c r="E70" i="72"/>
  <c r="E26" i="14" s="1"/>
  <c r="D70" i="72"/>
  <c r="D26" i="14" s="1"/>
  <c r="C70" i="72"/>
  <c r="C26" i="14" s="1"/>
  <c r="B70" i="72"/>
  <c r="B26" i="14" s="1"/>
  <c r="P9" i="72"/>
  <c r="O9" i="72"/>
  <c r="N9" i="72"/>
  <c r="M9" i="72"/>
  <c r="L9" i="72"/>
  <c r="K9" i="72"/>
  <c r="J9" i="72"/>
  <c r="I9" i="72"/>
  <c r="H9" i="72"/>
  <c r="G9" i="72"/>
  <c r="F9" i="72"/>
  <c r="E9" i="72"/>
  <c r="C9" i="72"/>
  <c r="B9" i="72"/>
  <c r="K5" i="72"/>
  <c r="C5" i="72"/>
  <c r="C4" i="72"/>
  <c r="C3" i="72"/>
  <c r="C2" i="72"/>
  <c r="E75" i="71"/>
  <c r="Y25" i="14" s="1"/>
  <c r="P71" i="71"/>
  <c r="O71" i="71"/>
  <c r="N71" i="71"/>
  <c r="M71" i="71"/>
  <c r="L71" i="71"/>
  <c r="K71" i="71"/>
  <c r="J71" i="71"/>
  <c r="I71" i="71"/>
  <c r="H71" i="71"/>
  <c r="G71" i="71"/>
  <c r="F71" i="71"/>
  <c r="E71" i="71"/>
  <c r="D71" i="71"/>
  <c r="C71" i="71"/>
  <c r="B71" i="71"/>
  <c r="X70" i="71"/>
  <c r="AD25" i="14" s="1"/>
  <c r="V70" i="71"/>
  <c r="AB25" i="14" s="1"/>
  <c r="U70" i="71"/>
  <c r="AA25" i="14" s="1"/>
  <c r="T70" i="71"/>
  <c r="X25" i="14" s="1"/>
  <c r="S70" i="71"/>
  <c r="W25" i="14" s="1"/>
  <c r="Q70" i="71"/>
  <c r="R25" i="14" s="1"/>
  <c r="P70" i="71"/>
  <c r="P25" i="14" s="1"/>
  <c r="O70" i="71"/>
  <c r="O25" i="14" s="1"/>
  <c r="N70" i="71"/>
  <c r="N25" i="14" s="1"/>
  <c r="M70" i="71"/>
  <c r="M25" i="14" s="1"/>
  <c r="L70" i="71"/>
  <c r="L25" i="14" s="1"/>
  <c r="K70" i="71"/>
  <c r="K25" i="14" s="1"/>
  <c r="J70" i="71"/>
  <c r="J25" i="14" s="1"/>
  <c r="I70" i="71"/>
  <c r="I25" i="14" s="1"/>
  <c r="H70" i="71"/>
  <c r="H25" i="14" s="1"/>
  <c r="G70" i="71"/>
  <c r="G25" i="14" s="1"/>
  <c r="F70" i="71"/>
  <c r="F25" i="14" s="1"/>
  <c r="E70" i="71"/>
  <c r="E25" i="14" s="1"/>
  <c r="D70" i="71"/>
  <c r="D25" i="14" s="1"/>
  <c r="C70" i="71"/>
  <c r="C25" i="14" s="1"/>
  <c r="B70" i="71"/>
  <c r="B25" i="14" s="1"/>
  <c r="P9" i="71"/>
  <c r="O9" i="71"/>
  <c r="N9" i="71"/>
  <c r="M9" i="71"/>
  <c r="L9" i="71"/>
  <c r="K9" i="71"/>
  <c r="J9" i="71"/>
  <c r="I9" i="71"/>
  <c r="H9" i="71"/>
  <c r="G9" i="71"/>
  <c r="F9" i="71"/>
  <c r="E9" i="71"/>
  <c r="C9" i="71"/>
  <c r="B9" i="71"/>
  <c r="K5" i="71"/>
  <c r="C5" i="71"/>
  <c r="C4" i="71"/>
  <c r="C3" i="71"/>
  <c r="C2" i="71"/>
  <c r="E75" i="70"/>
  <c r="Y24" i="14" s="1"/>
  <c r="P71" i="70"/>
  <c r="O71" i="70"/>
  <c r="N71" i="70"/>
  <c r="M71" i="70"/>
  <c r="L71" i="70"/>
  <c r="K71" i="70"/>
  <c r="J71" i="70"/>
  <c r="I71" i="70"/>
  <c r="H71" i="70"/>
  <c r="G71" i="70"/>
  <c r="F71" i="70"/>
  <c r="E71" i="70"/>
  <c r="D71" i="70"/>
  <c r="C71" i="70"/>
  <c r="B71" i="70"/>
  <c r="X70" i="70"/>
  <c r="AD24" i="14" s="1"/>
  <c r="V70" i="70"/>
  <c r="AB24" i="14" s="1"/>
  <c r="U70" i="70"/>
  <c r="AA24" i="14" s="1"/>
  <c r="T70" i="70"/>
  <c r="X24" i="14" s="1"/>
  <c r="S70" i="70"/>
  <c r="W24" i="14" s="1"/>
  <c r="Q70" i="70"/>
  <c r="R24" i="14" s="1"/>
  <c r="P70" i="70"/>
  <c r="P24" i="14" s="1"/>
  <c r="O70" i="70"/>
  <c r="O24" i="14" s="1"/>
  <c r="N70" i="70"/>
  <c r="N24" i="14" s="1"/>
  <c r="M70" i="70"/>
  <c r="M24" i="14" s="1"/>
  <c r="L70" i="70"/>
  <c r="L24" i="14" s="1"/>
  <c r="K70" i="70"/>
  <c r="K24" i="14" s="1"/>
  <c r="J70" i="70"/>
  <c r="J24" i="14" s="1"/>
  <c r="I70" i="70"/>
  <c r="I24" i="14" s="1"/>
  <c r="H70" i="70"/>
  <c r="H24" i="14" s="1"/>
  <c r="G70" i="70"/>
  <c r="G24" i="14" s="1"/>
  <c r="F70" i="70"/>
  <c r="F24" i="14" s="1"/>
  <c r="E70" i="70"/>
  <c r="E24" i="14" s="1"/>
  <c r="D70" i="70"/>
  <c r="D24" i="14" s="1"/>
  <c r="C70" i="70"/>
  <c r="C24" i="14" s="1"/>
  <c r="B70" i="70"/>
  <c r="B24" i="14" s="1"/>
  <c r="P9" i="70"/>
  <c r="O9" i="70"/>
  <c r="N9" i="70"/>
  <c r="M9" i="70"/>
  <c r="L9" i="70"/>
  <c r="K9" i="70"/>
  <c r="J9" i="70"/>
  <c r="I9" i="70"/>
  <c r="H9" i="70"/>
  <c r="G9" i="70"/>
  <c r="F9" i="70"/>
  <c r="E9" i="70"/>
  <c r="C9" i="70"/>
  <c r="B9" i="70"/>
  <c r="K5" i="70"/>
  <c r="C5" i="70"/>
  <c r="C4" i="70"/>
  <c r="C3" i="70"/>
  <c r="C2" i="70"/>
  <c r="E75" i="69"/>
  <c r="Y23" i="14" s="1"/>
  <c r="P71" i="69"/>
  <c r="O71" i="69"/>
  <c r="N71" i="69"/>
  <c r="M71" i="69"/>
  <c r="L71" i="69"/>
  <c r="K71" i="69"/>
  <c r="J71" i="69"/>
  <c r="I71" i="69"/>
  <c r="H71" i="69"/>
  <c r="G71" i="69"/>
  <c r="F71" i="69"/>
  <c r="E71" i="69"/>
  <c r="D71" i="69"/>
  <c r="C71" i="69"/>
  <c r="B71" i="69"/>
  <c r="X70" i="69"/>
  <c r="AD23" i="14" s="1"/>
  <c r="V70" i="69"/>
  <c r="AB23" i="14" s="1"/>
  <c r="U70" i="69"/>
  <c r="AA23" i="14" s="1"/>
  <c r="T70" i="69"/>
  <c r="X23" i="14" s="1"/>
  <c r="S70" i="69"/>
  <c r="W23" i="14" s="1"/>
  <c r="Q70" i="69"/>
  <c r="R23" i="14" s="1"/>
  <c r="P70" i="69"/>
  <c r="P23" i="14" s="1"/>
  <c r="O70" i="69"/>
  <c r="O23" i="14" s="1"/>
  <c r="N70" i="69"/>
  <c r="N23" i="14" s="1"/>
  <c r="M70" i="69"/>
  <c r="M23" i="14" s="1"/>
  <c r="L70" i="69"/>
  <c r="L23" i="14" s="1"/>
  <c r="K70" i="69"/>
  <c r="K23" i="14" s="1"/>
  <c r="J70" i="69"/>
  <c r="J23" i="14" s="1"/>
  <c r="I70" i="69"/>
  <c r="I23" i="14" s="1"/>
  <c r="H70" i="69"/>
  <c r="H23" i="14" s="1"/>
  <c r="G70" i="69"/>
  <c r="G23" i="14" s="1"/>
  <c r="F70" i="69"/>
  <c r="F23" i="14" s="1"/>
  <c r="E70" i="69"/>
  <c r="E23" i="14" s="1"/>
  <c r="D70" i="69"/>
  <c r="D23" i="14" s="1"/>
  <c r="C70" i="69"/>
  <c r="C23" i="14" s="1"/>
  <c r="B70" i="69"/>
  <c r="B23" i="14" s="1"/>
  <c r="P9" i="69"/>
  <c r="O9" i="69"/>
  <c r="N9" i="69"/>
  <c r="M9" i="69"/>
  <c r="L9" i="69"/>
  <c r="K9" i="69"/>
  <c r="J9" i="69"/>
  <c r="I9" i="69"/>
  <c r="H9" i="69"/>
  <c r="G9" i="69"/>
  <c r="F9" i="69"/>
  <c r="E9" i="69"/>
  <c r="C9" i="69"/>
  <c r="B9" i="69"/>
  <c r="K5" i="69"/>
  <c r="C5" i="69"/>
  <c r="C4" i="69"/>
  <c r="C3" i="69"/>
  <c r="C2" i="69"/>
  <c r="E75" i="68"/>
  <c r="Y22" i="14" s="1"/>
  <c r="P71" i="68"/>
  <c r="O71" i="68"/>
  <c r="N71" i="68"/>
  <c r="M71" i="68"/>
  <c r="L71" i="68"/>
  <c r="K71" i="68"/>
  <c r="J71" i="68"/>
  <c r="I71" i="68"/>
  <c r="H71" i="68"/>
  <c r="G71" i="68"/>
  <c r="F71" i="68"/>
  <c r="E71" i="68"/>
  <c r="D71" i="68"/>
  <c r="C71" i="68"/>
  <c r="B71" i="68"/>
  <c r="X70" i="68"/>
  <c r="AD22" i="14" s="1"/>
  <c r="V70" i="68"/>
  <c r="AB22" i="14" s="1"/>
  <c r="U70" i="68"/>
  <c r="AA22" i="14" s="1"/>
  <c r="T70" i="68"/>
  <c r="X22" i="14" s="1"/>
  <c r="S70" i="68"/>
  <c r="W22" i="14" s="1"/>
  <c r="Q70" i="68"/>
  <c r="R22" i="14" s="1"/>
  <c r="P70" i="68"/>
  <c r="P22" i="14" s="1"/>
  <c r="O70" i="68"/>
  <c r="O22" i="14" s="1"/>
  <c r="N70" i="68"/>
  <c r="N22" i="14" s="1"/>
  <c r="M70" i="68"/>
  <c r="M22" i="14" s="1"/>
  <c r="L70" i="68"/>
  <c r="L22" i="14" s="1"/>
  <c r="K70" i="68"/>
  <c r="K22" i="14" s="1"/>
  <c r="J70" i="68"/>
  <c r="J22" i="14" s="1"/>
  <c r="I70" i="68"/>
  <c r="I22" i="14" s="1"/>
  <c r="H70" i="68"/>
  <c r="H22" i="14" s="1"/>
  <c r="G70" i="68"/>
  <c r="G22" i="14" s="1"/>
  <c r="F70" i="68"/>
  <c r="F22" i="14" s="1"/>
  <c r="E70" i="68"/>
  <c r="E22" i="14" s="1"/>
  <c r="D70" i="68"/>
  <c r="D22" i="14" s="1"/>
  <c r="C70" i="68"/>
  <c r="C22" i="14" s="1"/>
  <c r="B70" i="68"/>
  <c r="B22" i="14" s="1"/>
  <c r="P9" i="68"/>
  <c r="O9" i="68"/>
  <c r="N9" i="68"/>
  <c r="M9" i="68"/>
  <c r="L9" i="68"/>
  <c r="K9" i="68"/>
  <c r="J9" i="68"/>
  <c r="I9" i="68"/>
  <c r="H9" i="68"/>
  <c r="G9" i="68"/>
  <c r="F9" i="68"/>
  <c r="E9" i="68"/>
  <c r="C9" i="68"/>
  <c r="B9" i="68"/>
  <c r="K5" i="68"/>
  <c r="C5" i="68"/>
  <c r="C4" i="68"/>
  <c r="C3" i="68"/>
  <c r="C2" i="68"/>
  <c r="E75" i="67"/>
  <c r="Y21" i="14" s="1"/>
  <c r="P71" i="67"/>
  <c r="O71" i="67"/>
  <c r="N71" i="67"/>
  <c r="M71" i="67"/>
  <c r="L71" i="67"/>
  <c r="K71" i="67"/>
  <c r="J71" i="67"/>
  <c r="I71" i="67"/>
  <c r="H71" i="67"/>
  <c r="G71" i="67"/>
  <c r="F71" i="67"/>
  <c r="E71" i="67"/>
  <c r="D71" i="67"/>
  <c r="C71" i="67"/>
  <c r="B71" i="67"/>
  <c r="X70" i="67"/>
  <c r="AD21" i="14" s="1"/>
  <c r="V70" i="67"/>
  <c r="AB21" i="14" s="1"/>
  <c r="U70" i="67"/>
  <c r="AA21" i="14" s="1"/>
  <c r="T70" i="67"/>
  <c r="X21" i="14" s="1"/>
  <c r="S70" i="67"/>
  <c r="W21" i="14" s="1"/>
  <c r="Q70" i="67"/>
  <c r="R21" i="14" s="1"/>
  <c r="P70" i="67"/>
  <c r="P21" i="14" s="1"/>
  <c r="O70" i="67"/>
  <c r="O21" i="14" s="1"/>
  <c r="N70" i="67"/>
  <c r="N21" i="14" s="1"/>
  <c r="M70" i="67"/>
  <c r="M21" i="14" s="1"/>
  <c r="L70" i="67"/>
  <c r="L21" i="14" s="1"/>
  <c r="K70" i="67"/>
  <c r="K21" i="14" s="1"/>
  <c r="J70" i="67"/>
  <c r="J21" i="14" s="1"/>
  <c r="I70" i="67"/>
  <c r="I21" i="14" s="1"/>
  <c r="H70" i="67"/>
  <c r="H21" i="14" s="1"/>
  <c r="G70" i="67"/>
  <c r="G21" i="14" s="1"/>
  <c r="F70" i="67"/>
  <c r="F21" i="14" s="1"/>
  <c r="E70" i="67"/>
  <c r="E21" i="14" s="1"/>
  <c r="D70" i="67"/>
  <c r="D21" i="14" s="1"/>
  <c r="C70" i="67"/>
  <c r="C21" i="14" s="1"/>
  <c r="B70" i="67"/>
  <c r="B21" i="14" s="1"/>
  <c r="P9" i="67"/>
  <c r="O9" i="67"/>
  <c r="N9" i="67"/>
  <c r="M9" i="67"/>
  <c r="L9" i="67"/>
  <c r="K9" i="67"/>
  <c r="J9" i="67"/>
  <c r="I9" i="67"/>
  <c r="H9" i="67"/>
  <c r="G9" i="67"/>
  <c r="F9" i="67"/>
  <c r="E9" i="67"/>
  <c r="C9" i="67"/>
  <c r="B9" i="67"/>
  <c r="K5" i="67"/>
  <c r="C5" i="67"/>
  <c r="C4" i="67"/>
  <c r="C3" i="67"/>
  <c r="C2" i="67"/>
  <c r="E75" i="66"/>
  <c r="Y20" i="14" s="1"/>
  <c r="P71" i="66"/>
  <c r="O71" i="66"/>
  <c r="N71" i="66"/>
  <c r="M71" i="66"/>
  <c r="L71" i="66"/>
  <c r="K71" i="66"/>
  <c r="J71" i="66"/>
  <c r="I71" i="66"/>
  <c r="H71" i="66"/>
  <c r="G71" i="66"/>
  <c r="F71" i="66"/>
  <c r="E71" i="66"/>
  <c r="D71" i="66"/>
  <c r="C71" i="66"/>
  <c r="B71" i="66"/>
  <c r="X70" i="66"/>
  <c r="AD20" i="14" s="1"/>
  <c r="V70" i="66"/>
  <c r="AB20" i="14" s="1"/>
  <c r="U70" i="66"/>
  <c r="AA20" i="14" s="1"/>
  <c r="T70" i="66"/>
  <c r="X20" i="14" s="1"/>
  <c r="S70" i="66"/>
  <c r="W20" i="14" s="1"/>
  <c r="Q70" i="66"/>
  <c r="R20" i="14" s="1"/>
  <c r="P70" i="66"/>
  <c r="P20" i="14" s="1"/>
  <c r="O70" i="66"/>
  <c r="O20" i="14" s="1"/>
  <c r="N70" i="66"/>
  <c r="N20" i="14" s="1"/>
  <c r="M70" i="66"/>
  <c r="M20" i="14" s="1"/>
  <c r="L70" i="66"/>
  <c r="L20" i="14" s="1"/>
  <c r="K70" i="66"/>
  <c r="K20" i="14" s="1"/>
  <c r="J70" i="66"/>
  <c r="J20" i="14" s="1"/>
  <c r="I70" i="66"/>
  <c r="I20" i="14" s="1"/>
  <c r="H70" i="66"/>
  <c r="H20" i="14" s="1"/>
  <c r="G70" i="66"/>
  <c r="G20" i="14" s="1"/>
  <c r="F70" i="66"/>
  <c r="F20" i="14" s="1"/>
  <c r="E70" i="66"/>
  <c r="E20" i="14" s="1"/>
  <c r="D70" i="66"/>
  <c r="D20" i="14" s="1"/>
  <c r="C70" i="66"/>
  <c r="C20" i="14" s="1"/>
  <c r="B70" i="66"/>
  <c r="B20" i="14" s="1"/>
  <c r="P9" i="66"/>
  <c r="O9" i="66"/>
  <c r="N9" i="66"/>
  <c r="M9" i="66"/>
  <c r="L9" i="66"/>
  <c r="K9" i="66"/>
  <c r="J9" i="66"/>
  <c r="I9" i="66"/>
  <c r="H9" i="66"/>
  <c r="G9" i="66"/>
  <c r="F9" i="66"/>
  <c r="E9" i="66"/>
  <c r="C9" i="66"/>
  <c r="B9" i="66"/>
  <c r="K5" i="66"/>
  <c r="C5" i="66"/>
  <c r="C4" i="66"/>
  <c r="C3" i="66"/>
  <c r="C2" i="66"/>
  <c r="E75" i="65"/>
  <c r="Y19" i="14" s="1"/>
  <c r="P71" i="65"/>
  <c r="O71" i="65"/>
  <c r="N71" i="65"/>
  <c r="M71" i="65"/>
  <c r="L71" i="65"/>
  <c r="K71" i="65"/>
  <c r="J71" i="65"/>
  <c r="I71" i="65"/>
  <c r="H71" i="65"/>
  <c r="G71" i="65"/>
  <c r="F71" i="65"/>
  <c r="E71" i="65"/>
  <c r="D71" i="65"/>
  <c r="C71" i="65"/>
  <c r="B71" i="65"/>
  <c r="X70" i="65"/>
  <c r="AD19" i="14" s="1"/>
  <c r="V70" i="65"/>
  <c r="AB19" i="14" s="1"/>
  <c r="U70" i="65"/>
  <c r="AA19" i="14" s="1"/>
  <c r="T70" i="65"/>
  <c r="X19" i="14" s="1"/>
  <c r="S70" i="65"/>
  <c r="W19" i="14" s="1"/>
  <c r="Q70" i="65"/>
  <c r="R19" i="14" s="1"/>
  <c r="P70" i="65"/>
  <c r="P19" i="14" s="1"/>
  <c r="O70" i="65"/>
  <c r="O19" i="14" s="1"/>
  <c r="N70" i="65"/>
  <c r="N19" i="14" s="1"/>
  <c r="M70" i="65"/>
  <c r="M19" i="14" s="1"/>
  <c r="L70" i="65"/>
  <c r="L19" i="14" s="1"/>
  <c r="K70" i="65"/>
  <c r="K19" i="14" s="1"/>
  <c r="J70" i="65"/>
  <c r="J19" i="14" s="1"/>
  <c r="I70" i="65"/>
  <c r="I19" i="14" s="1"/>
  <c r="H70" i="65"/>
  <c r="H19" i="14" s="1"/>
  <c r="G70" i="65"/>
  <c r="G19" i="14" s="1"/>
  <c r="F70" i="65"/>
  <c r="F19" i="14" s="1"/>
  <c r="E70" i="65"/>
  <c r="E19" i="14" s="1"/>
  <c r="D70" i="65"/>
  <c r="D19" i="14" s="1"/>
  <c r="C70" i="65"/>
  <c r="C19" i="14" s="1"/>
  <c r="B70" i="65"/>
  <c r="B19" i="14" s="1"/>
  <c r="P9" i="65"/>
  <c r="O9" i="65"/>
  <c r="N9" i="65"/>
  <c r="M9" i="65"/>
  <c r="L9" i="65"/>
  <c r="K9" i="65"/>
  <c r="J9" i="65"/>
  <c r="I9" i="65"/>
  <c r="H9" i="65"/>
  <c r="G9" i="65"/>
  <c r="F9" i="65"/>
  <c r="E9" i="65"/>
  <c r="C9" i="65"/>
  <c r="B9" i="65"/>
  <c r="K5" i="65"/>
  <c r="C5" i="65"/>
  <c r="C4" i="65"/>
  <c r="C3" i="65"/>
  <c r="C2" i="65"/>
  <c r="E75" i="64"/>
  <c r="Y18" i="14" s="1"/>
  <c r="P71" i="64"/>
  <c r="O71" i="64"/>
  <c r="N71" i="64"/>
  <c r="M71" i="64"/>
  <c r="L71" i="64"/>
  <c r="K71" i="64"/>
  <c r="J71" i="64"/>
  <c r="I71" i="64"/>
  <c r="H71" i="64"/>
  <c r="G71" i="64"/>
  <c r="F71" i="64"/>
  <c r="E71" i="64"/>
  <c r="D71" i="64"/>
  <c r="C71" i="64"/>
  <c r="B71" i="64"/>
  <c r="X70" i="64"/>
  <c r="AD18" i="14" s="1"/>
  <c r="V70" i="64"/>
  <c r="AB18" i="14" s="1"/>
  <c r="U70" i="64"/>
  <c r="AA18" i="14" s="1"/>
  <c r="T70" i="64"/>
  <c r="X18" i="14" s="1"/>
  <c r="S70" i="64"/>
  <c r="W18" i="14" s="1"/>
  <c r="Q70" i="64"/>
  <c r="R18" i="14" s="1"/>
  <c r="P70" i="64"/>
  <c r="P18" i="14" s="1"/>
  <c r="O70" i="64"/>
  <c r="O18" i="14" s="1"/>
  <c r="N70" i="64"/>
  <c r="N18" i="14" s="1"/>
  <c r="M70" i="64"/>
  <c r="M18" i="14" s="1"/>
  <c r="L70" i="64"/>
  <c r="L18" i="14" s="1"/>
  <c r="K70" i="64"/>
  <c r="K18" i="14" s="1"/>
  <c r="J70" i="64"/>
  <c r="J18" i="14" s="1"/>
  <c r="I70" i="64"/>
  <c r="I18" i="14" s="1"/>
  <c r="H70" i="64"/>
  <c r="H18" i="14" s="1"/>
  <c r="G70" i="64"/>
  <c r="G18" i="14" s="1"/>
  <c r="F70" i="64"/>
  <c r="F18" i="14" s="1"/>
  <c r="E70" i="64"/>
  <c r="E18" i="14" s="1"/>
  <c r="D70" i="64"/>
  <c r="D18" i="14" s="1"/>
  <c r="C70" i="64"/>
  <c r="C18" i="14" s="1"/>
  <c r="B70" i="64"/>
  <c r="B18" i="14" s="1"/>
  <c r="P9" i="64"/>
  <c r="O9" i="64"/>
  <c r="N9" i="64"/>
  <c r="M9" i="64"/>
  <c r="L9" i="64"/>
  <c r="K9" i="64"/>
  <c r="J9" i="64"/>
  <c r="I9" i="64"/>
  <c r="H9" i="64"/>
  <c r="G9" i="64"/>
  <c r="F9" i="64"/>
  <c r="E9" i="64"/>
  <c r="C9" i="64"/>
  <c r="B9" i="64"/>
  <c r="K5" i="64"/>
  <c r="C5" i="64"/>
  <c r="C4" i="64"/>
  <c r="C3" i="64"/>
  <c r="C2" i="64"/>
  <c r="E75" i="63"/>
  <c r="Y17" i="14" s="1"/>
  <c r="P71" i="63"/>
  <c r="O71" i="63"/>
  <c r="N71" i="63"/>
  <c r="M71" i="63"/>
  <c r="L71" i="63"/>
  <c r="K71" i="63"/>
  <c r="J71" i="63"/>
  <c r="I71" i="63"/>
  <c r="H71" i="63"/>
  <c r="G71" i="63"/>
  <c r="F71" i="63"/>
  <c r="E71" i="63"/>
  <c r="D71" i="63"/>
  <c r="C71" i="63"/>
  <c r="B71" i="63"/>
  <c r="X70" i="63"/>
  <c r="AD17" i="14" s="1"/>
  <c r="V70" i="63"/>
  <c r="AB17" i="14" s="1"/>
  <c r="U70" i="63"/>
  <c r="AA17" i="14" s="1"/>
  <c r="T70" i="63"/>
  <c r="X17" i="14" s="1"/>
  <c r="S70" i="63"/>
  <c r="W17" i="14" s="1"/>
  <c r="Q70" i="63"/>
  <c r="R17" i="14" s="1"/>
  <c r="P70" i="63"/>
  <c r="P17" i="14" s="1"/>
  <c r="O70" i="63"/>
  <c r="O17" i="14" s="1"/>
  <c r="N70" i="63"/>
  <c r="N17" i="14" s="1"/>
  <c r="M70" i="63"/>
  <c r="M17" i="14" s="1"/>
  <c r="L70" i="63"/>
  <c r="L17" i="14" s="1"/>
  <c r="K70" i="63"/>
  <c r="K17" i="14" s="1"/>
  <c r="J70" i="63"/>
  <c r="J17" i="14" s="1"/>
  <c r="I70" i="63"/>
  <c r="I17" i="14" s="1"/>
  <c r="H70" i="63"/>
  <c r="H17" i="14" s="1"/>
  <c r="G70" i="63"/>
  <c r="G17" i="14" s="1"/>
  <c r="F70" i="63"/>
  <c r="F17" i="14" s="1"/>
  <c r="E70" i="63"/>
  <c r="E17" i="14" s="1"/>
  <c r="D70" i="63"/>
  <c r="D17" i="14" s="1"/>
  <c r="C70" i="63"/>
  <c r="C17" i="14" s="1"/>
  <c r="B70" i="63"/>
  <c r="B17" i="14" s="1"/>
  <c r="P9" i="63"/>
  <c r="O9" i="63"/>
  <c r="N9" i="63"/>
  <c r="M9" i="63"/>
  <c r="L9" i="63"/>
  <c r="K9" i="63"/>
  <c r="J9" i="63"/>
  <c r="I9" i="63"/>
  <c r="H9" i="63"/>
  <c r="G9" i="63"/>
  <c r="F9" i="63"/>
  <c r="E9" i="63"/>
  <c r="C9" i="63"/>
  <c r="B9" i="63"/>
  <c r="K5" i="63"/>
  <c r="C5" i="63"/>
  <c r="C4" i="63"/>
  <c r="C3" i="63"/>
  <c r="C2" i="63"/>
  <c r="E75" i="62"/>
  <c r="Y16" i="14" s="1"/>
  <c r="P71" i="62"/>
  <c r="O71" i="62"/>
  <c r="N71" i="62"/>
  <c r="M71" i="62"/>
  <c r="L71" i="62"/>
  <c r="K71" i="62"/>
  <c r="J71" i="62"/>
  <c r="I71" i="62"/>
  <c r="H71" i="62"/>
  <c r="G71" i="62"/>
  <c r="F71" i="62"/>
  <c r="E71" i="62"/>
  <c r="D71" i="62"/>
  <c r="C71" i="62"/>
  <c r="B71" i="62"/>
  <c r="X70" i="62"/>
  <c r="AD16" i="14" s="1"/>
  <c r="V70" i="62"/>
  <c r="AB16" i="14" s="1"/>
  <c r="U70" i="62"/>
  <c r="AA16" i="14" s="1"/>
  <c r="T70" i="62"/>
  <c r="X16" i="14" s="1"/>
  <c r="S70" i="62"/>
  <c r="W16" i="14" s="1"/>
  <c r="Q70" i="62"/>
  <c r="R16" i="14" s="1"/>
  <c r="P70" i="62"/>
  <c r="P16" i="14" s="1"/>
  <c r="O70" i="62"/>
  <c r="O16" i="14" s="1"/>
  <c r="N70" i="62"/>
  <c r="N16" i="14" s="1"/>
  <c r="M70" i="62"/>
  <c r="M16" i="14" s="1"/>
  <c r="L70" i="62"/>
  <c r="L16" i="14" s="1"/>
  <c r="K70" i="62"/>
  <c r="K16" i="14" s="1"/>
  <c r="J70" i="62"/>
  <c r="J16" i="14" s="1"/>
  <c r="I70" i="62"/>
  <c r="I16" i="14" s="1"/>
  <c r="H70" i="62"/>
  <c r="H16" i="14" s="1"/>
  <c r="G70" i="62"/>
  <c r="G16" i="14" s="1"/>
  <c r="F70" i="62"/>
  <c r="F16" i="14" s="1"/>
  <c r="E70" i="62"/>
  <c r="E16" i="14" s="1"/>
  <c r="D70" i="62"/>
  <c r="D16" i="14" s="1"/>
  <c r="C70" i="62"/>
  <c r="C16" i="14" s="1"/>
  <c r="B70" i="62"/>
  <c r="B16" i="14" s="1"/>
  <c r="P9" i="62"/>
  <c r="O9" i="62"/>
  <c r="N9" i="62"/>
  <c r="M9" i="62"/>
  <c r="L9" i="62"/>
  <c r="K9" i="62"/>
  <c r="J9" i="62"/>
  <c r="I9" i="62"/>
  <c r="H9" i="62"/>
  <c r="G9" i="62"/>
  <c r="F9" i="62"/>
  <c r="E9" i="62"/>
  <c r="C9" i="62"/>
  <c r="B9" i="62"/>
  <c r="K5" i="62"/>
  <c r="C5" i="62"/>
  <c r="C4" i="62"/>
  <c r="C3" i="62"/>
  <c r="C2" i="62"/>
  <c r="E75" i="61"/>
  <c r="Y15" i="14" s="1"/>
  <c r="P71" i="61"/>
  <c r="O71" i="61"/>
  <c r="N71" i="61"/>
  <c r="M71" i="61"/>
  <c r="L71" i="61"/>
  <c r="K71" i="61"/>
  <c r="J71" i="61"/>
  <c r="I71" i="61"/>
  <c r="H71" i="61"/>
  <c r="G71" i="61"/>
  <c r="F71" i="61"/>
  <c r="E71" i="61"/>
  <c r="D71" i="61"/>
  <c r="C71" i="61"/>
  <c r="B71" i="61"/>
  <c r="X70" i="61"/>
  <c r="AD15" i="14" s="1"/>
  <c r="V70" i="61"/>
  <c r="AB15" i="14" s="1"/>
  <c r="U70" i="61"/>
  <c r="AA15" i="14" s="1"/>
  <c r="T70" i="61"/>
  <c r="X15" i="14" s="1"/>
  <c r="S70" i="61"/>
  <c r="W15" i="14" s="1"/>
  <c r="Q70" i="61"/>
  <c r="R15" i="14" s="1"/>
  <c r="P70" i="61"/>
  <c r="P15" i="14" s="1"/>
  <c r="O70" i="61"/>
  <c r="O15" i="14" s="1"/>
  <c r="N70" i="61"/>
  <c r="N15" i="14" s="1"/>
  <c r="M70" i="61"/>
  <c r="M15" i="14" s="1"/>
  <c r="L70" i="61"/>
  <c r="L15" i="14" s="1"/>
  <c r="K70" i="61"/>
  <c r="K15" i="14" s="1"/>
  <c r="J70" i="61"/>
  <c r="J15" i="14" s="1"/>
  <c r="I70" i="61"/>
  <c r="I15" i="14" s="1"/>
  <c r="H70" i="61"/>
  <c r="H15" i="14" s="1"/>
  <c r="G70" i="61"/>
  <c r="G15" i="14" s="1"/>
  <c r="F70" i="61"/>
  <c r="F15" i="14" s="1"/>
  <c r="E70" i="61"/>
  <c r="E15" i="14" s="1"/>
  <c r="D70" i="61"/>
  <c r="D15" i="14" s="1"/>
  <c r="C70" i="61"/>
  <c r="C15" i="14" s="1"/>
  <c r="B70" i="61"/>
  <c r="B15" i="14" s="1"/>
  <c r="P9" i="61"/>
  <c r="O9" i="61"/>
  <c r="N9" i="61"/>
  <c r="M9" i="61"/>
  <c r="L9" i="61"/>
  <c r="K9" i="61"/>
  <c r="J9" i="61"/>
  <c r="I9" i="61"/>
  <c r="H9" i="61"/>
  <c r="G9" i="61"/>
  <c r="F9" i="61"/>
  <c r="E9" i="61"/>
  <c r="C9" i="61"/>
  <c r="B9" i="61"/>
  <c r="K5" i="61"/>
  <c r="C5" i="61"/>
  <c r="C4" i="61"/>
  <c r="C3" i="61"/>
  <c r="C2" i="61"/>
  <c r="E75" i="60"/>
  <c r="Y14" i="14" s="1"/>
  <c r="P71" i="60"/>
  <c r="O71" i="60"/>
  <c r="N71" i="60"/>
  <c r="M71" i="60"/>
  <c r="L71" i="60"/>
  <c r="K71" i="60"/>
  <c r="J71" i="60"/>
  <c r="I71" i="60"/>
  <c r="H71" i="60"/>
  <c r="G71" i="60"/>
  <c r="F71" i="60"/>
  <c r="E71" i="60"/>
  <c r="D71" i="60"/>
  <c r="C71" i="60"/>
  <c r="B71" i="60"/>
  <c r="X70" i="60"/>
  <c r="AD14" i="14" s="1"/>
  <c r="V70" i="60"/>
  <c r="AB14" i="14" s="1"/>
  <c r="U70" i="60"/>
  <c r="AA14" i="14" s="1"/>
  <c r="T70" i="60"/>
  <c r="X14" i="14" s="1"/>
  <c r="S70" i="60"/>
  <c r="W14" i="14" s="1"/>
  <c r="Q70" i="60"/>
  <c r="R14" i="14" s="1"/>
  <c r="P70" i="60"/>
  <c r="P14" i="14" s="1"/>
  <c r="O70" i="60"/>
  <c r="O14" i="14" s="1"/>
  <c r="N70" i="60"/>
  <c r="N14" i="14" s="1"/>
  <c r="M70" i="60"/>
  <c r="M14" i="14" s="1"/>
  <c r="L70" i="60"/>
  <c r="L14" i="14" s="1"/>
  <c r="K70" i="60"/>
  <c r="K14" i="14" s="1"/>
  <c r="J70" i="60"/>
  <c r="J14" i="14" s="1"/>
  <c r="I70" i="60"/>
  <c r="I14" i="14" s="1"/>
  <c r="H70" i="60"/>
  <c r="H14" i="14" s="1"/>
  <c r="G70" i="60"/>
  <c r="G14" i="14" s="1"/>
  <c r="F70" i="60"/>
  <c r="F14" i="14" s="1"/>
  <c r="E70" i="60"/>
  <c r="E14" i="14" s="1"/>
  <c r="D70" i="60"/>
  <c r="D14" i="14" s="1"/>
  <c r="C70" i="60"/>
  <c r="C14" i="14" s="1"/>
  <c r="B70" i="60"/>
  <c r="B14" i="14" s="1"/>
  <c r="P9" i="60"/>
  <c r="O9" i="60"/>
  <c r="N9" i="60"/>
  <c r="M9" i="60"/>
  <c r="L9" i="60"/>
  <c r="K9" i="60"/>
  <c r="J9" i="60"/>
  <c r="I9" i="60"/>
  <c r="H9" i="60"/>
  <c r="G9" i="60"/>
  <c r="F9" i="60"/>
  <c r="E9" i="60"/>
  <c r="C9" i="60"/>
  <c r="B9" i="60"/>
  <c r="K5" i="60"/>
  <c r="C5" i="60"/>
  <c r="C4" i="60"/>
  <c r="C3" i="60"/>
  <c r="C2" i="60"/>
  <c r="Q33" i="14" l="1"/>
  <c r="C5" i="15"/>
  <c r="T13" i="14"/>
  <c r="T43" i="14" s="1"/>
  <c r="T44" i="14" s="1"/>
  <c r="C4" i="15"/>
  <c r="C3" i="15"/>
  <c r="C2" i="15"/>
  <c r="K5" i="15"/>
  <c r="C9" i="15"/>
  <c r="E9" i="15"/>
  <c r="F9" i="15"/>
  <c r="G9" i="15"/>
  <c r="H9" i="15"/>
  <c r="I9" i="15"/>
  <c r="J9" i="15"/>
  <c r="K9" i="15"/>
  <c r="L9" i="15"/>
  <c r="M9" i="15"/>
  <c r="N9" i="15"/>
  <c r="O9" i="15"/>
  <c r="P9" i="15"/>
  <c r="B9" i="15"/>
  <c r="E75" i="15" l="1"/>
  <c r="C71" i="15"/>
  <c r="D71" i="15"/>
  <c r="E71" i="15"/>
  <c r="F71" i="15"/>
  <c r="G71" i="15"/>
  <c r="H71" i="15"/>
  <c r="I71" i="15"/>
  <c r="J71" i="15"/>
  <c r="K71" i="15"/>
  <c r="L71" i="15"/>
  <c r="M71" i="15"/>
  <c r="N71" i="15"/>
  <c r="O71" i="15"/>
  <c r="P71" i="15"/>
  <c r="B71" i="15"/>
  <c r="U13" i="14"/>
  <c r="Q70" i="15"/>
  <c r="R13" i="14" s="1"/>
  <c r="X70" i="15" l="1"/>
  <c r="AD13" i="14" s="1"/>
  <c r="T70" i="15"/>
  <c r="X13" i="14" s="1"/>
  <c r="U70" i="15"/>
  <c r="AA13" i="14" s="1"/>
  <c r="AA43" i="14" s="1"/>
  <c r="AA44" i="14" s="1"/>
  <c r="V70" i="15"/>
  <c r="AB13" i="14" s="1"/>
  <c r="S70" i="15"/>
  <c r="W13" i="14" s="1"/>
  <c r="W43" i="14" s="1"/>
  <c r="F70" i="15"/>
  <c r="F13" i="14" s="1"/>
  <c r="F43" i="14" s="1"/>
  <c r="G70" i="15"/>
  <c r="G13" i="14" s="1"/>
  <c r="G43" i="14" s="1"/>
  <c r="H70" i="15"/>
  <c r="H13" i="14" s="1"/>
  <c r="H43" i="14" s="1"/>
  <c r="I70" i="15"/>
  <c r="I13" i="14" s="1"/>
  <c r="I43" i="14" s="1"/>
  <c r="J70" i="15"/>
  <c r="J13" i="14" s="1"/>
  <c r="J43" i="14" s="1"/>
  <c r="Q27" i="14"/>
  <c r="Q28" i="14"/>
  <c r="Q29" i="14"/>
  <c r="Q30" i="14"/>
  <c r="Q31" i="14"/>
  <c r="Q32" i="14"/>
  <c r="Q35" i="14"/>
  <c r="Q47" i="14" l="1"/>
  <c r="Q46" i="14"/>
  <c r="Y13" i="14" l="1"/>
  <c r="Y43" i="14" s="1"/>
  <c r="C70" i="15" l="1"/>
  <c r="C13" i="14" s="1"/>
  <c r="C43" i="14" s="1"/>
  <c r="C44" i="14" s="1"/>
  <c r="D70" i="15"/>
  <c r="D13" i="14" s="1"/>
  <c r="D43" i="14" s="1"/>
  <c r="D44" i="14" s="1"/>
  <c r="E70" i="15"/>
  <c r="E13" i="14" s="1"/>
  <c r="E43" i="14" s="1"/>
  <c r="K70" i="15"/>
  <c r="K13" i="14" s="1"/>
  <c r="K43" i="14" s="1"/>
  <c r="L70" i="15"/>
  <c r="L13" i="14" s="1"/>
  <c r="L43" i="14" s="1"/>
  <c r="M70" i="15"/>
  <c r="M13" i="14" s="1"/>
  <c r="M43" i="14" s="1"/>
  <c r="N70" i="15"/>
  <c r="N13" i="14" s="1"/>
  <c r="N43" i="14" s="1"/>
  <c r="O70" i="15"/>
  <c r="O13" i="14" s="1"/>
  <c r="O43" i="14" s="1"/>
  <c r="P70" i="15"/>
  <c r="P13" i="14" s="1"/>
  <c r="P43" i="14" s="1"/>
  <c r="B70" i="15"/>
  <c r="B13" i="14" s="1"/>
  <c r="B43" i="14" s="1"/>
  <c r="B44" i="14" s="1"/>
  <c r="Q13" i="14" l="1"/>
  <c r="Q26" i="14"/>
  <c r="Q25" i="14"/>
  <c r="Q24" i="14"/>
  <c r="Q23" i="14"/>
  <c r="Q22" i="14"/>
  <c r="Q21" i="14"/>
  <c r="Q20" i="14"/>
  <c r="Q19" i="14"/>
  <c r="Q18" i="14"/>
  <c r="Q17" i="14"/>
  <c r="Q16" i="14"/>
  <c r="Q15" i="14"/>
  <c r="Q14" i="14"/>
  <c r="Q43" i="14" l="1"/>
  <c r="Q44" i="14" s="1"/>
  <c r="W7" i="14"/>
  <c r="M44" i="14"/>
  <c r="J44" i="14"/>
  <c r="N44" i="14"/>
  <c r="L44" i="14"/>
  <c r="K44" i="14"/>
  <c r="F44" i="14"/>
  <c r="E44" i="14"/>
  <c r="I44" i="14"/>
  <c r="O44" i="14"/>
  <c r="G44" i="14"/>
  <c r="P44" i="14"/>
  <c r="W44" i="14"/>
  <c r="H44" i="14"/>
  <c r="X44" i="14"/>
  <c r="C41" i="12"/>
  <c r="D41" i="12"/>
  <c r="E41" i="12"/>
  <c r="F41" i="12"/>
  <c r="G41" i="12"/>
  <c r="H41" i="12"/>
  <c r="I41" i="12"/>
  <c r="J41" i="12"/>
  <c r="K41" i="12"/>
  <c r="M41" i="12"/>
  <c r="B41" i="12"/>
  <c r="U40" i="12"/>
  <c r="Z40" i="12"/>
  <c r="X40" i="12"/>
  <c r="W40" i="12"/>
  <c r="T40" i="12"/>
  <c r="S40" i="12"/>
  <c r="P40" i="12"/>
  <c r="M40" i="12"/>
  <c r="C40" i="12"/>
  <c r="D40" i="12"/>
  <c r="E40" i="12"/>
  <c r="F40" i="12"/>
  <c r="G40" i="12"/>
  <c r="H40" i="12"/>
  <c r="I40" i="12"/>
  <c r="J40" i="12"/>
  <c r="K40" i="12"/>
  <c r="B40" i="12"/>
  <c r="B11" i="10"/>
  <c r="G5" i="10"/>
  <c r="G6" i="10" s="1"/>
  <c r="G7" i="10" s="1"/>
  <c r="C12" i="10"/>
  <c r="C13" i="10" s="1"/>
  <c r="D12" i="10"/>
  <c r="D13" i="10" s="1"/>
  <c r="E12" i="10"/>
  <c r="E13" i="10" s="1"/>
  <c r="F12" i="10"/>
  <c r="F14" i="10" s="1"/>
  <c r="B12" i="10"/>
  <c r="B14" i="10" s="1"/>
  <c r="B5" i="10"/>
  <c r="B6" i="10" s="1"/>
  <c r="B7" i="10" s="1"/>
  <c r="C5" i="10"/>
  <c r="C6" i="10" s="1"/>
  <c r="C7" i="10" s="1"/>
  <c r="D5" i="10"/>
  <c r="D6" i="10" s="1"/>
  <c r="D7" i="10" s="1"/>
  <c r="E5" i="10"/>
  <c r="E6" i="10" s="1"/>
  <c r="E7" i="10" s="1"/>
  <c r="F5" i="10"/>
  <c r="F6" i="10" s="1"/>
  <c r="F7" i="10" s="1"/>
  <c r="E11" i="10"/>
  <c r="F11" i="10"/>
  <c r="C11" i="10"/>
  <c r="D11" i="10"/>
  <c r="C14" i="10"/>
  <c r="W6" i="14" l="1"/>
  <c r="AE2" i="14" s="1"/>
  <c r="AE3" i="14"/>
  <c r="X45" i="14"/>
  <c r="W45" i="14"/>
  <c r="T45" i="14"/>
  <c r="AE5" i="14"/>
  <c r="AD45" i="14"/>
  <c r="AB45" i="14"/>
  <c r="AA45" i="14"/>
  <c r="B13" i="10"/>
  <c r="D14" i="10"/>
  <c r="E14" i="10"/>
  <c r="B45" i="14"/>
  <c r="B48" i="14" s="1"/>
  <c r="J45" i="14"/>
  <c r="J48" i="14" s="1"/>
  <c r="K45" i="14"/>
  <c r="K48" i="14" s="1"/>
  <c r="N45" i="14"/>
  <c r="N48" i="14" s="1"/>
  <c r="L45" i="14"/>
  <c r="L48" i="14" s="1"/>
  <c r="M45" i="14"/>
  <c r="M48" i="14" s="1"/>
  <c r="F13" i="10"/>
  <c r="D45" i="14"/>
  <c r="D48" i="14" s="1"/>
  <c r="P45" i="14"/>
  <c r="P48" i="14" s="1"/>
  <c r="G45" i="14"/>
  <c r="G48" i="14" s="1"/>
  <c r="C45" i="14"/>
  <c r="C48" i="14" s="1"/>
  <c r="O45" i="14"/>
  <c r="O48" i="14" s="1"/>
  <c r="F45" i="14"/>
  <c r="F48" i="14" s="1"/>
  <c r="R45" i="14"/>
  <c r="I45" i="14"/>
  <c r="I48" i="14" s="1"/>
  <c r="E45" i="14"/>
  <c r="E48" i="14" s="1"/>
  <c r="H45" i="14"/>
  <c r="H48" i="14" s="1"/>
  <c r="W8" i="14"/>
  <c r="AE4" i="14" s="1"/>
  <c r="Q45" i="14" l="1"/>
  <c r="Q48" i="14" s="1"/>
</calcChain>
</file>

<file path=xl/sharedStrings.xml><?xml version="1.0" encoding="utf-8"?>
<sst xmlns="http://schemas.openxmlformats.org/spreadsheetml/2006/main" count="1101" uniqueCount="178">
  <si>
    <t>Plot Details</t>
  </si>
  <si>
    <t>Project Name</t>
  </si>
  <si>
    <t>Surveyed By :</t>
  </si>
  <si>
    <t>User to Complete</t>
  </si>
  <si>
    <t>Project ID:</t>
  </si>
  <si>
    <t>Survey Date :</t>
  </si>
  <si>
    <t>Stratum Number</t>
  </si>
  <si>
    <r>
      <t xml:space="preserve">Plot Location </t>
    </r>
    <r>
      <rPr>
        <sz val="10"/>
        <rFont val="Arial"/>
        <family val="2"/>
      </rPr>
      <t>(GPS loc'n of centre (circular) or SW corner (square))</t>
    </r>
  </si>
  <si>
    <t>Automatically Calculated</t>
  </si>
  <si>
    <t>Plot Number</t>
  </si>
  <si>
    <t>Plot radius (m)</t>
  </si>
  <si>
    <t>OR Square plot length (m)</t>
  </si>
  <si>
    <t>NUMBER OF LIVE LOCATIONS</t>
  </si>
  <si>
    <t xml:space="preserve">NUMBER OF DEAD LOCATIONS </t>
  </si>
  <si>
    <t xml:space="preserve">TREE GROWTH </t>
  </si>
  <si>
    <t>TREE HEALTH</t>
  </si>
  <si>
    <t>WEEDS</t>
  </si>
  <si>
    <t>Seedling/Sapling No:</t>
  </si>
  <si>
    <t>Of which, damaged</t>
  </si>
  <si>
    <t>Reason for damage</t>
  </si>
  <si>
    <t>Dead?</t>
  </si>
  <si>
    <t>Reason for death                                                                                  (eg Deer browsing or fraying, sheep/goat, vole.rabbit/hare, weevil or other pest, human or other damage)</t>
  </si>
  <si>
    <t>Poor leader growth (count)</t>
  </si>
  <si>
    <t>Multiple Stems (count)</t>
  </si>
  <si>
    <t>Height (cm)</t>
  </si>
  <si>
    <t>Poor needle/leaf size or colour (count)</t>
  </si>
  <si>
    <t>Poor needle or leaf retention (count)</t>
  </si>
  <si>
    <t>Suppressed by Weeds (Count)</t>
  </si>
  <si>
    <t>List main weeds suppressing growth                                   (eg Bramble, Willow-herb, Nettles, Western Hemlock, Juncus, Bracken, Gorse/broom, Rhododendron, Grass)</t>
  </si>
  <si>
    <t>Total trees</t>
  </si>
  <si>
    <t>Average Height by species</t>
  </si>
  <si>
    <t>Mean Height</t>
  </si>
  <si>
    <t>General Comments :</t>
  </si>
  <si>
    <t>Insert Comments on ground preparation, condition of trees, reasons for understocking, weeds, damage, foliage colour etc…</t>
  </si>
  <si>
    <t>Tree Shelters</t>
  </si>
  <si>
    <t>Fencing</t>
  </si>
  <si>
    <t>Pick from list</t>
  </si>
  <si>
    <t>Good - All in good condition</t>
  </si>
  <si>
    <t>Good - Fencing in perfect condition</t>
  </si>
  <si>
    <t>Average - Some missing or damaged</t>
  </si>
  <si>
    <t>Poor - Requiring attention</t>
  </si>
  <si>
    <t>Poor - Majority missing or damaged</t>
  </si>
  <si>
    <t>Outgrown - Shelters need removing</t>
  </si>
  <si>
    <t>Plot details</t>
  </si>
  <si>
    <t>Survey date</t>
  </si>
  <si>
    <t>Stratum number</t>
  </si>
  <si>
    <t>Plot number</t>
  </si>
  <si>
    <r>
      <rPr>
        <b/>
        <u/>
        <sz val="12"/>
        <rFont val="Arial"/>
        <family val="2"/>
      </rPr>
      <t>or</t>
    </r>
    <r>
      <rPr>
        <b/>
        <sz val="12"/>
        <rFont val="Arial"/>
        <family val="2"/>
      </rPr>
      <t xml:space="preserve"> square plot length (m)</t>
    </r>
  </si>
  <si>
    <t>Site features (to help relocate)</t>
  </si>
  <si>
    <t>Suppressed by weeds?  Enter 'Y'</t>
  </si>
  <si>
    <t>Damaged?                              Enter 'Y'</t>
  </si>
  <si>
    <t>Poor leader growth</t>
  </si>
  <si>
    <t>Multiple stems</t>
  </si>
  <si>
    <t>Total number of dead locations</t>
  </si>
  <si>
    <t>Average height (all species, m)</t>
  </si>
  <si>
    <t>Calculated later</t>
  </si>
  <si>
    <t>List main weeds suppressing growth                 (if any)</t>
  </si>
  <si>
    <t>Stratum details</t>
  </si>
  <si>
    <t>User to complete</t>
  </si>
  <si>
    <t>Automatically calculated</t>
  </si>
  <si>
    <r>
      <t xml:space="preserve">If open ground is not mapped, enter the target spacing of the </t>
    </r>
    <r>
      <rPr>
        <b/>
        <sz val="12"/>
        <rFont val="Arial"/>
        <family val="2"/>
      </rPr>
      <t>gross</t>
    </r>
    <r>
      <rPr>
        <sz val="12"/>
        <rFont val="Arial"/>
        <family val="2"/>
      </rPr>
      <t xml:space="preserve"> area rather than net area.</t>
    </r>
  </si>
  <si>
    <t>Project name</t>
  </si>
  <si>
    <t>&lt;Enter project name&gt;</t>
  </si>
  <si>
    <t>Planted species</t>
  </si>
  <si>
    <t>Planned average spacing</t>
  </si>
  <si>
    <t>% plots at least 110% stocked</t>
  </si>
  <si>
    <t>&lt;Enter 15-digit Project ID&gt;</t>
  </si>
  <si>
    <t>Planned average planting density</t>
  </si>
  <si>
    <t>% plots at least 100% stocked</t>
  </si>
  <si>
    <t>&lt;Enter stratum number&gt;</t>
  </si>
  <si>
    <t>&lt;&lt; List acceptable species &gt;&gt;</t>
  </si>
  <si>
    <t>Total trees per stratum at planned density</t>
  </si>
  <si>
    <t>% plots at least 90% stocked</t>
  </si>
  <si>
    <t>Planting dates</t>
  </si>
  <si>
    <t>&lt;Enter first and last date of planting&gt;</t>
  </si>
  <si>
    <t xml:space="preserve">Overall actual vs planned planting density </t>
  </si>
  <si>
    <t>Net area (ha)</t>
  </si>
  <si>
    <r>
      <t xml:space="preserve">If open ground not mapped, enter </t>
    </r>
    <r>
      <rPr>
        <b/>
        <sz val="10"/>
        <rFont val="Arial"/>
        <family val="2"/>
      </rPr>
      <t xml:space="preserve">gross </t>
    </r>
    <r>
      <rPr>
        <sz val="10"/>
        <rFont val="Arial"/>
        <family val="2"/>
      </rPr>
      <t>area here instead &amp; do more plots.  See guidance.</t>
    </r>
  </si>
  <si>
    <t>No of plots</t>
  </si>
  <si>
    <t>Plot area (ha)</t>
  </si>
  <si>
    <r>
      <t xml:space="preserve">Ensure you only enter a radius </t>
    </r>
    <r>
      <rPr>
        <u/>
        <sz val="12"/>
        <rFont val="Arial"/>
        <family val="2"/>
      </rPr>
      <t>or</t>
    </r>
    <r>
      <rPr>
        <sz val="12"/>
        <rFont val="Arial"/>
        <family val="2"/>
      </rPr>
      <t xml:space="preserve"> a length</t>
    </r>
  </si>
  <si>
    <t>Numer of live locations</t>
  </si>
  <si>
    <t>Tree growth</t>
  </si>
  <si>
    <t>Tree health</t>
  </si>
  <si>
    <t>Weeds</t>
  </si>
  <si>
    <t>Species 1</t>
  </si>
  <si>
    <t>Species 2</t>
  </si>
  <si>
    <t>Species 3</t>
  </si>
  <si>
    <t>Species 4</t>
  </si>
  <si>
    <t>Species 5</t>
  </si>
  <si>
    <t>Species 6</t>
  </si>
  <si>
    <t>Species 7</t>
  </si>
  <si>
    <t>Species 8</t>
  </si>
  <si>
    <t>Species 9</t>
  </si>
  <si>
    <t>Species 10</t>
  </si>
  <si>
    <t>Species 11</t>
  </si>
  <si>
    <t>Species 12</t>
  </si>
  <si>
    <t>Species 13</t>
  </si>
  <si>
    <t>Species 14</t>
  </si>
  <si>
    <t>Species 15</t>
  </si>
  <si>
    <t>Total live</t>
  </si>
  <si>
    <t>Total dead</t>
  </si>
  <si>
    <t>Multiple stems (count)</t>
  </si>
  <si>
    <t>Average height (m) - All species</t>
  </si>
  <si>
    <t>Actual species mix (%)</t>
  </si>
  <si>
    <t>% live trees</t>
  </si>
  <si>
    <t>Planned species mix (%)</t>
  </si>
  <si>
    <t>Planned species area (ha)</t>
  </si>
  <si>
    <t>Difference (% point)</t>
  </si>
  <si>
    <t>Tree protection</t>
  </si>
  <si>
    <t>Presence? (Y/N)</t>
  </si>
  <si>
    <t>Condition</t>
  </si>
  <si>
    <t>Comments</t>
  </si>
  <si>
    <t>Tree shelters</t>
  </si>
  <si>
    <r>
      <t>Site features</t>
    </r>
    <r>
      <rPr>
        <b/>
        <sz val="10"/>
        <rFont val="Arial"/>
        <family val="2"/>
      </rPr>
      <t xml:space="preserve"> (to enable relocation)</t>
    </r>
  </si>
  <si>
    <r>
      <t>or</t>
    </r>
    <r>
      <rPr>
        <b/>
        <sz val="12"/>
        <rFont val="Arial"/>
        <family val="2"/>
      </rPr>
      <t xml:space="preserve"> square plot length (m)</t>
    </r>
  </si>
  <si>
    <t>Spacing</t>
  </si>
  <si>
    <t>Stocking density</t>
  </si>
  <si>
    <t>Version Date</t>
  </si>
  <si>
    <t>Version</t>
  </si>
  <si>
    <t>Changes</t>
  </si>
  <si>
    <t>Who</t>
  </si>
  <si>
    <t>March 2016</t>
  </si>
  <si>
    <t>Year 5 data collection and calculation sheet</t>
  </si>
  <si>
    <t>Vicky West</t>
  </si>
  <si>
    <t>March 2021</t>
  </si>
  <si>
    <t>Year 5 monitoring report.  Stratum summary sheet auto completees from individual plot sheets.</t>
  </si>
  <si>
    <t>April 2024</t>
  </si>
  <si>
    <t>2.2.1</t>
  </si>
  <si>
    <t>Provided further clarity to the 'Survey planning' tab</t>
  </si>
  <si>
    <t>July 2025</t>
  </si>
  <si>
    <t>Removed survey plan, increased to 30 plots, added template plot sheet</t>
  </si>
  <si>
    <t>Disclaimer of Warranty</t>
  </si>
  <si>
    <t xml:space="preserve">The Woodland Carbon Code is a voluntary standard. The Woodland Carbon Code standard, tools and documents, including the monitoring report, are distributed ‘as is’ and without warranties as to performance or merchantability or any other warranties whether expressed or implied.  </t>
  </si>
  <si>
    <t>No responsibility for loss occasioned to any person or organisation acting, or refraining from action, as a result of any material in the standard, tools and documents can be accepted by Scottish Forestry, the Forestry Commission, Welsh Government or Northern Ireland Forest Service. Verification does not imply endorsement by Scottish Forestry of the value of any investment.</t>
  </si>
  <si>
    <t>Trees per plot if 110% stocked</t>
  </si>
  <si>
    <t>Trees per plot if 100% stocked</t>
  </si>
  <si>
    <t>Trees per plot if 90% stocked</t>
  </si>
  <si>
    <t>Acceptable species</t>
  </si>
  <si>
    <t>Project ID</t>
  </si>
  <si>
    <t>List main reason for damage or death                                                                                  (e.g. deer browsing or fraying, sheep, goat, vole, rabbit, hare, weevil or other pest, human or other damage)</t>
  </si>
  <si>
    <t>Suppressed by weeds (Count)</t>
  </si>
  <si>
    <t>Number of trees per stratum</t>
  </si>
  <si>
    <t>Number of trees per hectare</t>
  </si>
  <si>
    <t>&lt;&lt; List species planted &gt;&gt;</t>
  </si>
  <si>
    <t>Height (nearest 0.1m if under 1.0m, nearest 0.5m if over 1.0m) of live locations</t>
  </si>
  <si>
    <r>
      <t xml:space="preserve">Plot location </t>
    </r>
    <r>
      <rPr>
        <b/>
        <sz val="10"/>
        <rFont val="Arial"/>
        <family val="2"/>
      </rPr>
      <t>(GPS location of centre (circular) or SW corner (square))</t>
    </r>
  </si>
  <si>
    <t>This is a template plot sheet to print and take to site.                               Only one seedling or sapling should be recorded per row.                   If there are more than 30 trees, clearly label and use two sheets for one plot and enter them into the same plot sheet in the monitoring report when you are back in the office.                            If you have more than 60 seedlings or saplings in a single plot, just record the heights of the first  60 locations. Estimate the total number in the comments box below.</t>
  </si>
  <si>
    <t>Average height by species</t>
  </si>
  <si>
    <t>List main reasons for damage or death (if any, eg deer browsing or fraying, sheep, goat, vole, rabbit, hare, weevil or other pest, human or other damage, or disease)</t>
  </si>
  <si>
    <t>Marked with stake or cane?</t>
  </si>
  <si>
    <t>Photo direction and time taken</t>
  </si>
  <si>
    <t>List main weeds suppressing growth                                                        (e.g. bramble, willow-herb, nettles, western hemlock, juncus, bracken, gorse, broom, rhododendron, grass)</t>
  </si>
  <si>
    <r>
      <t xml:space="preserve">Plot location </t>
    </r>
    <r>
      <rPr>
        <sz val="10"/>
        <rFont val="Arial"/>
        <family val="2"/>
      </rPr>
      <t>(GPS location of centre (circular) or SW corner (square))</t>
    </r>
  </si>
  <si>
    <t>Only one seedling or sapling should be recorded per row. If you have more than 60 seedlings or saplings in a single plot, just record the heights of the first 60 locations and estimate the total number in the comments box below.</t>
  </si>
  <si>
    <t>Enter the number of dead locations (enter zero if none).  Add any reasons for damage, or death and if weeds are suppressing growth, which ones.                                                                                                                                                           Add any general comments about the state of the site and reasons for poor growth or health.</t>
  </si>
  <si>
    <t>List main reasons for damage or death (if any, e.g. deer browsing or fraying, sheep, goat, vole, rabbit, hare, weevil or other pest, human or other damage or disease)</t>
  </si>
  <si>
    <t>Totals are calculated automatically when you complete monitoring report</t>
  </si>
  <si>
    <t>Growth and health: Enter 'Y'</t>
  </si>
  <si>
    <t>Poor needle or leaf size</t>
  </si>
  <si>
    <t>Poor needle or leaf retention</t>
  </si>
  <si>
    <t xml:space="preserve"> Seedling or sapling number</t>
  </si>
  <si>
    <t>Dead locations and reason for damage or death</t>
  </si>
  <si>
    <t>Poor needle or leaf size or colour (count)</t>
  </si>
  <si>
    <t>Insert general comments on regeneration, ground preparation, tree health,  growth, reasons for understocking etc…</t>
  </si>
  <si>
    <t>Insert general comments on regeneration, ground preparation, tree health, growth, reasons for understocking etc…</t>
  </si>
  <si>
    <t>General comments: Insert comments on ground preparation, health of trees, reasons for understocking, lack of vigour, foliage colour etc…</t>
  </si>
  <si>
    <t>Spacing for 20 trees per plot</t>
  </si>
  <si>
    <t>Planting density for 20 trees per plot</t>
  </si>
  <si>
    <t>Exact number of trees per plot at above planting density</t>
  </si>
  <si>
    <t>Plot area</t>
  </si>
  <si>
    <t>Circular plot radius</t>
  </si>
  <si>
    <t>Square plot length</t>
  </si>
  <si>
    <t>Plot dimensions and area for standard spacings</t>
  </si>
  <si>
    <t xml:space="preserve">Planting densities giving at least 20 trees per plot for different plot areas </t>
  </si>
  <si>
    <t>Square plot length for 20 trees per plot</t>
  </si>
  <si>
    <t>Circular plot radius for 20 trees per plot</t>
  </si>
  <si>
    <t>Vicky West, Phoebe Golden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</si>
</sst>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dd\ mmmm\ yyyy;@"/>
    <numFmt numFmtId="166" formatCode="00000"/>
    <numFmt numFmtId="167" formatCode="0.000"/>
    <numFmt numFmtId="168" formatCode="0.0%"/>
  </numFmts>
  <fonts count="23" x14ac:knownFonts="1">
    <font>
      <sz val="10"/>
      <name val="Arial"/>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2"/>
      <name val="Arial"/>
      <family val="2"/>
    </font>
    <font>
      <sz val="9"/>
      <name val="Arial"/>
      <family val="2"/>
    </font>
    <font>
      <sz val="8"/>
      <name val="Arial"/>
      <family val="2"/>
    </font>
    <font>
      <sz val="9"/>
      <name val="Arial"/>
      <family val="2"/>
    </font>
    <font>
      <b/>
      <sz val="9"/>
      <name val="Arial"/>
      <family val="2"/>
    </font>
    <font>
      <b/>
      <sz val="8"/>
      <name val="Arial"/>
      <family val="2"/>
    </font>
    <font>
      <sz val="7"/>
      <name val="Arial"/>
      <family val="2"/>
    </font>
    <font>
      <vertAlign val="superscript"/>
      <sz val="10"/>
      <name val="Arial"/>
      <family val="2"/>
    </font>
    <font>
      <i/>
      <sz val="8"/>
      <name val="Arial"/>
      <family val="2"/>
    </font>
    <font>
      <b/>
      <i/>
      <sz val="8"/>
      <name val="Arial"/>
      <family val="2"/>
    </font>
    <font>
      <b/>
      <vertAlign val="superscript"/>
      <sz val="12"/>
      <name val="Arial"/>
      <family val="2"/>
    </font>
    <font>
      <vertAlign val="superscript"/>
      <sz val="12"/>
      <name val="Arial"/>
      <family val="2"/>
    </font>
    <font>
      <sz val="11"/>
      <name val="Arial"/>
      <family val="2"/>
    </font>
    <font>
      <b/>
      <sz val="11"/>
      <name val="Arial"/>
      <family val="2"/>
    </font>
    <font>
      <b/>
      <sz val="10"/>
      <name val="Verdana"/>
      <family val="2"/>
    </font>
    <font>
      <b/>
      <u/>
      <sz val="12"/>
      <name val="Arial"/>
      <family val="2"/>
    </font>
    <font>
      <u/>
      <sz val="12"/>
      <name val="Arial"/>
      <family val="2"/>
    </font>
  </fonts>
  <fills count="12">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rgb="FFD8E4BC"/>
        <bgColor indexed="64"/>
      </patternFill>
    </fill>
    <fill>
      <patternFill patternType="solid">
        <fgColor rgb="FFC5D9F1"/>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rgb="FF000000"/>
      </right>
      <top style="medium">
        <color indexed="64"/>
      </top>
      <bottom style="thin">
        <color indexed="64"/>
      </bottom>
      <diagonal/>
    </border>
    <border>
      <left style="medium">
        <color indexed="64"/>
      </left>
      <right style="thin">
        <color rgb="FF000000"/>
      </right>
      <top style="thin">
        <color indexed="64"/>
      </top>
      <bottom style="thin">
        <color indexed="64"/>
      </bottom>
      <diagonal/>
    </border>
    <border>
      <left style="medium">
        <color indexed="64"/>
      </left>
      <right style="thin">
        <color rgb="FF000000"/>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2" fillId="0" borderId="0"/>
    <xf numFmtId="0" fontId="1" fillId="0" borderId="0"/>
  </cellStyleXfs>
  <cellXfs count="632">
    <xf numFmtId="0" fontId="0" fillId="0" borderId="0" xfId="0"/>
    <xf numFmtId="0" fontId="4" fillId="0" borderId="0" xfId="0" applyFont="1"/>
    <xf numFmtId="0" fontId="6" fillId="0" borderId="0" xfId="0" applyFont="1"/>
    <xf numFmtId="0" fontId="13" fillId="0" borderId="0" xfId="0" applyFont="1"/>
    <xf numFmtId="0" fontId="5" fillId="0" borderId="0" xfId="0" applyFont="1"/>
    <xf numFmtId="0" fontId="6" fillId="0" borderId="0" xfId="0" applyFont="1" applyAlignment="1">
      <alignment horizontal="center" textRotation="90"/>
    </xf>
    <xf numFmtId="0" fontId="6" fillId="2" borderId="5" xfId="0" applyFont="1" applyFill="1" applyBorder="1" applyAlignment="1">
      <alignment horizontal="left" vertical="center"/>
    </xf>
    <xf numFmtId="0" fontId="6" fillId="2" borderId="15" xfId="0" applyFont="1" applyFill="1" applyBorder="1"/>
    <xf numFmtId="0" fontId="4" fillId="2" borderId="6" xfId="0" applyFont="1" applyFill="1" applyBorder="1"/>
    <xf numFmtId="0" fontId="6" fillId="0" borderId="0" xfId="0" applyFont="1" applyAlignment="1">
      <alignment horizontal="center" vertical="center"/>
    </xf>
    <xf numFmtId="166" fontId="6" fillId="2" borderId="5" xfId="0" applyNumberFormat="1" applyFont="1" applyFill="1" applyBorder="1" applyAlignment="1">
      <alignment horizontal="left" vertical="center"/>
    </xf>
    <xf numFmtId="164" fontId="6" fillId="0" borderId="0" xfId="0" applyNumberFormat="1" applyFont="1" applyAlignment="1">
      <alignment horizontal="center" vertical="center"/>
    </xf>
    <xf numFmtId="0" fontId="6" fillId="0" borderId="0" xfId="0" applyFont="1" applyAlignment="1">
      <alignment vertical="center"/>
    </xf>
    <xf numFmtId="0" fontId="6" fillId="0" borderId="0" xfId="0" applyFont="1" applyAlignment="1">
      <alignment horizontal="left"/>
    </xf>
    <xf numFmtId="0" fontId="0" fillId="3" borderId="0" xfId="0" applyFill="1"/>
    <xf numFmtId="0" fontId="4" fillId="3" borderId="0" xfId="0" applyFont="1" applyFill="1"/>
    <xf numFmtId="0" fontId="6" fillId="3" borderId="0" xfId="0" applyFont="1" applyFill="1"/>
    <xf numFmtId="0" fontId="6" fillId="2" borderId="6" xfId="0" applyFont="1" applyFill="1" applyBorder="1"/>
    <xf numFmtId="0" fontId="6" fillId="5" borderId="32" xfId="0" applyFont="1" applyFill="1" applyBorder="1"/>
    <xf numFmtId="0" fontId="4" fillId="5" borderId="33" xfId="0" applyFont="1" applyFill="1" applyBorder="1" applyAlignment="1">
      <alignment horizontal="left"/>
    </xf>
    <xf numFmtId="0" fontId="6" fillId="5" borderId="33" xfId="0" applyFont="1" applyFill="1" applyBorder="1"/>
    <xf numFmtId="0" fontId="4" fillId="5" borderId="33" xfId="0" applyFont="1" applyFill="1" applyBorder="1" applyAlignment="1">
      <alignment horizontal="center"/>
    </xf>
    <xf numFmtId="0" fontId="4" fillId="5" borderId="34" xfId="0" applyFont="1" applyFill="1" applyBorder="1"/>
    <xf numFmtId="0" fontId="4" fillId="5" borderId="32" xfId="0" applyFont="1" applyFill="1" applyBorder="1" applyAlignment="1">
      <alignment horizontal="left"/>
    </xf>
    <xf numFmtId="0" fontId="4" fillId="5" borderId="33" xfId="0" applyFont="1" applyFill="1" applyBorder="1"/>
    <xf numFmtId="0" fontId="4" fillId="5" borderId="32" xfId="0" applyFont="1" applyFill="1" applyBorder="1"/>
    <xf numFmtId="0" fontId="6" fillId="5" borderId="33" xfId="0" applyFont="1" applyFill="1" applyBorder="1" applyAlignment="1">
      <alignment horizontal="right"/>
    </xf>
    <xf numFmtId="0" fontId="6" fillId="5" borderId="34" xfId="0" applyFont="1" applyFill="1" applyBorder="1"/>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2" borderId="0" xfId="0" applyFont="1" applyFill="1" applyAlignment="1">
      <alignment horizontal="left" vertical="top" wrapText="1"/>
    </xf>
    <xf numFmtId="0" fontId="6" fillId="2" borderId="0" xfId="0" applyFont="1" applyFill="1"/>
    <xf numFmtId="0" fontId="6" fillId="2" borderId="0" xfId="0" applyFont="1" applyFill="1" applyAlignment="1">
      <alignment vertical="top" wrapText="1"/>
    </xf>
    <xf numFmtId="0" fontId="4" fillId="2" borderId="32" xfId="0" applyFont="1" applyFill="1" applyBorder="1" applyAlignment="1">
      <alignment vertical="center"/>
    </xf>
    <xf numFmtId="0" fontId="4" fillId="2" borderId="33" xfId="0" applyFont="1" applyFill="1" applyBorder="1" applyAlignment="1">
      <alignment horizontal="left" vertical="center"/>
    </xf>
    <xf numFmtId="0" fontId="6" fillId="2" borderId="33" xfId="0" applyFont="1" applyFill="1" applyBorder="1" applyAlignment="1">
      <alignment horizontal="left" vertical="top" wrapText="1"/>
    </xf>
    <xf numFmtId="0" fontId="6" fillId="2" borderId="33" xfId="0" applyFont="1" applyFill="1" applyBorder="1"/>
    <xf numFmtId="0" fontId="6" fillId="2" borderId="33" xfId="0" applyFont="1" applyFill="1" applyBorder="1" applyAlignment="1">
      <alignment vertical="top" wrapText="1"/>
    </xf>
    <xf numFmtId="0" fontId="6" fillId="2" borderId="29" xfId="0" applyFont="1" applyFill="1" applyBorder="1"/>
    <xf numFmtId="0" fontId="6" fillId="2" borderId="30" xfId="0" applyFont="1" applyFill="1" applyBorder="1"/>
    <xf numFmtId="0" fontId="6" fillId="2" borderId="36" xfId="0" applyFont="1" applyFill="1" applyBorder="1" applyAlignment="1">
      <alignment horizontal="left" vertical="top" wrapText="1"/>
    </xf>
    <xf numFmtId="0" fontId="6" fillId="2" borderId="36" xfId="0" applyFont="1" applyFill="1" applyBorder="1"/>
    <xf numFmtId="0" fontId="6" fillId="2" borderId="36" xfId="0" applyFont="1" applyFill="1" applyBorder="1" applyAlignment="1">
      <alignment vertical="top" wrapText="1"/>
    </xf>
    <xf numFmtId="0" fontId="6" fillId="0" borderId="29" xfId="0" applyFont="1" applyBorder="1" applyAlignment="1">
      <alignment horizontal="left" vertical="top" wrapText="1"/>
    </xf>
    <xf numFmtId="0" fontId="4" fillId="5" borderId="5" xfId="0" applyFont="1" applyFill="1" applyBorder="1"/>
    <xf numFmtId="0" fontId="4" fillId="5" borderId="0" xfId="0" applyFont="1" applyFill="1" applyAlignment="1">
      <alignment horizontal="left"/>
    </xf>
    <xf numFmtId="0" fontId="4" fillId="5" borderId="5" xfId="0" applyFont="1" applyFill="1" applyBorder="1" applyAlignment="1">
      <alignment horizontal="left"/>
    </xf>
    <xf numFmtId="0" fontId="6" fillId="2" borderId="0" xfId="0" applyFont="1" applyFill="1" applyAlignment="1">
      <alignment horizontal="left" vertical="top"/>
    </xf>
    <xf numFmtId="2" fontId="6" fillId="0" borderId="0" xfId="0" applyNumberFormat="1" applyFont="1"/>
    <xf numFmtId="0" fontId="18" fillId="0" borderId="0" xfId="0" applyFont="1" applyAlignment="1">
      <alignment horizontal="left"/>
    </xf>
    <xf numFmtId="0" fontId="6" fillId="0" borderId="0" xfId="0" applyFont="1" applyAlignment="1">
      <alignment horizontal="right" vertical="center"/>
    </xf>
    <xf numFmtId="168" fontId="11" fillId="0" borderId="0" xfId="0" applyNumberFormat="1" applyFont="1" applyAlignment="1">
      <alignment horizontal="right" vertical="center"/>
    </xf>
    <xf numFmtId="0" fontId="6" fillId="0" borderId="29" xfId="0" applyFont="1" applyBorder="1"/>
    <xf numFmtId="0" fontId="6" fillId="5" borderId="34" xfId="0" applyFont="1" applyFill="1" applyBorder="1" applyAlignment="1">
      <alignment horizontal="center" textRotation="90"/>
    </xf>
    <xf numFmtId="166" fontId="6" fillId="0" borderId="0" xfId="0" applyNumberFormat="1" applyFont="1" applyAlignment="1">
      <alignment horizontal="center" vertical="center"/>
    </xf>
    <xf numFmtId="0" fontId="4" fillId="5" borderId="4" xfId="0" applyFont="1" applyFill="1" applyBorder="1" applyAlignment="1">
      <alignment horizontal="left"/>
    </xf>
    <xf numFmtId="0" fontId="6" fillId="2" borderId="5" xfId="0" applyFont="1" applyFill="1" applyBorder="1"/>
    <xf numFmtId="0" fontId="17" fillId="0" borderId="0" xfId="0" applyFont="1" applyAlignment="1">
      <alignment horizontal="right"/>
    </xf>
    <xf numFmtId="0" fontId="4" fillId="0" borderId="15" xfId="0" applyFont="1" applyBorder="1" applyAlignment="1">
      <alignment horizontal="left" vertical="center"/>
    </xf>
    <xf numFmtId="0" fontId="6" fillId="2" borderId="15" xfId="0" applyFont="1" applyFill="1" applyBorder="1" applyAlignment="1">
      <alignment horizontal="left" vertical="center"/>
    </xf>
    <xf numFmtId="0" fontId="6" fillId="0" borderId="0" xfId="0" applyFont="1" applyAlignment="1">
      <alignment horizontal="left" vertical="center"/>
    </xf>
    <xf numFmtId="166" fontId="4" fillId="0" borderId="0" xfId="0" applyNumberFormat="1" applyFont="1" applyAlignment="1">
      <alignment horizontal="left" vertical="center"/>
    </xf>
    <xf numFmtId="0" fontId="4" fillId="2" borderId="6" xfId="0" applyFont="1" applyFill="1" applyBorder="1" applyAlignment="1">
      <alignment horizontal="left" vertical="center"/>
    </xf>
    <xf numFmtId="166" fontId="4" fillId="4" borderId="6" xfId="0" applyNumberFormat="1" applyFont="1" applyFill="1" applyBorder="1" applyAlignment="1">
      <alignment horizontal="left" vertical="center"/>
    </xf>
    <xf numFmtId="0" fontId="4" fillId="0" borderId="0" xfId="0" applyFont="1" applyAlignment="1">
      <alignment horizontal="left"/>
    </xf>
    <xf numFmtId="165" fontId="6" fillId="5" borderId="4" xfId="0" applyNumberFormat="1" applyFont="1" applyFill="1" applyBorder="1" applyAlignment="1">
      <alignment horizontal="left" vertical="center"/>
    </xf>
    <xf numFmtId="0" fontId="6" fillId="5" borderId="4" xfId="0" applyFont="1" applyFill="1" applyBorder="1" applyAlignment="1">
      <alignment horizontal="left" vertical="center"/>
    </xf>
    <xf numFmtId="164" fontId="6" fillId="2" borderId="15" xfId="0" applyNumberFormat="1" applyFont="1" applyFill="1" applyBorder="1" applyAlignment="1">
      <alignment horizontal="center" vertical="center"/>
    </xf>
    <xf numFmtId="2" fontId="0" fillId="0" borderId="0" xfId="0" applyNumberFormat="1"/>
    <xf numFmtId="2" fontId="6" fillId="2" borderId="15" xfId="0" applyNumberFormat="1" applyFont="1" applyFill="1" applyBorder="1" applyAlignment="1">
      <alignment horizontal="center" vertical="center"/>
    </xf>
    <xf numFmtId="2" fontId="6" fillId="0" borderId="0" xfId="0" applyNumberFormat="1" applyFont="1" applyAlignment="1">
      <alignment horizontal="center" textRotation="90"/>
    </xf>
    <xf numFmtId="2" fontId="6" fillId="5" borderId="34" xfId="0" applyNumberFormat="1" applyFont="1" applyFill="1" applyBorder="1"/>
    <xf numFmtId="2" fontId="13" fillId="0" borderId="0" xfId="0" applyNumberFormat="1" applyFont="1"/>
    <xf numFmtId="2" fontId="6" fillId="2" borderId="33" xfId="0" applyNumberFormat="1" applyFont="1" applyFill="1" applyBorder="1"/>
    <xf numFmtId="2" fontId="6" fillId="2" borderId="0" xfId="0" applyNumberFormat="1" applyFont="1" applyFill="1"/>
    <xf numFmtId="2" fontId="6" fillId="2" borderId="36" xfId="0" applyNumberFormat="1" applyFont="1" applyFill="1" applyBorder="1"/>
    <xf numFmtId="0" fontId="6" fillId="2" borderId="34" xfId="0" applyFont="1" applyFill="1" applyBorder="1" applyAlignment="1">
      <alignment vertical="top" wrapText="1"/>
    </xf>
    <xf numFmtId="0" fontId="6" fillId="2" borderId="35" xfId="0" applyFont="1" applyFill="1" applyBorder="1" applyAlignment="1">
      <alignment vertical="top" wrapText="1"/>
    </xf>
    <xf numFmtId="0" fontId="6" fillId="2" borderId="37" xfId="0" applyFont="1" applyFill="1" applyBorder="1" applyAlignment="1">
      <alignment vertical="top" wrapText="1"/>
    </xf>
    <xf numFmtId="0" fontId="4" fillId="0" borderId="28" xfId="0" applyFont="1" applyBorder="1" applyAlignment="1">
      <alignment horizontal="center" vertical="center" wrapText="1"/>
    </xf>
    <xf numFmtId="0" fontId="4" fillId="2" borderId="26" xfId="0" applyFont="1" applyFill="1" applyBorder="1" applyAlignment="1">
      <alignment horizontal="center" textRotation="90"/>
    </xf>
    <xf numFmtId="0" fontId="4" fillId="2" borderId="26" xfId="0" applyFont="1" applyFill="1" applyBorder="1" applyAlignment="1">
      <alignment textRotation="90"/>
    </xf>
    <xf numFmtId="0" fontId="4" fillId="2" borderId="9" xfId="0" applyFont="1" applyFill="1" applyBorder="1" applyAlignment="1">
      <alignment textRotation="90"/>
    </xf>
    <xf numFmtId="0" fontId="4" fillId="0" borderId="7" xfId="0" applyFont="1" applyBorder="1" applyAlignment="1">
      <alignment horizontal="center" textRotation="90"/>
    </xf>
    <xf numFmtId="0" fontId="4" fillId="0" borderId="0" xfId="0" applyFont="1" applyAlignment="1">
      <alignment horizontal="center" textRotation="90"/>
    </xf>
    <xf numFmtId="0" fontId="4" fillId="0" borderId="18" xfId="0" applyFont="1" applyBorder="1" applyAlignment="1">
      <alignment horizontal="left" wrapText="1"/>
    </xf>
    <xf numFmtId="0" fontId="4" fillId="0" borderId="7" xfId="0" applyFont="1" applyBorder="1" applyAlignment="1">
      <alignment horizontal="center" textRotation="90" wrapText="1"/>
    </xf>
    <xf numFmtId="0" fontId="4" fillId="0" borderId="26" xfId="0" applyFont="1" applyBorder="1" applyAlignment="1">
      <alignment horizontal="center" textRotation="90" wrapText="1"/>
    </xf>
    <xf numFmtId="2" fontId="4" fillId="0" borderId="8" xfId="0" applyNumberFormat="1" applyFont="1" applyBorder="1" applyAlignment="1">
      <alignment horizontal="center" textRotation="90" wrapText="1"/>
    </xf>
    <xf numFmtId="0" fontId="4" fillId="0" borderId="8" xfId="0" applyFont="1" applyBorder="1" applyAlignment="1">
      <alignment horizontal="center" textRotation="90" wrapText="1"/>
    </xf>
    <xf numFmtId="0" fontId="4" fillId="0" borderId="18" xfId="0" applyFont="1" applyBorder="1" applyAlignment="1">
      <alignment horizontal="center" textRotation="90" wrapText="1"/>
    </xf>
    <xf numFmtId="0" fontId="4" fillId="0" borderId="8" xfId="0" applyFont="1" applyBorder="1" applyAlignment="1">
      <alignment horizontal="left" wrapText="1"/>
    </xf>
    <xf numFmtId="0" fontId="4" fillId="0" borderId="22" xfId="0"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0" xfId="0" applyFont="1" applyAlignment="1">
      <alignment horizontal="center" vertical="center"/>
    </xf>
    <xf numFmtId="0" fontId="4" fillId="2" borderId="21" xfId="0" applyFont="1" applyFill="1" applyBorder="1" applyAlignment="1">
      <alignment horizontal="center" vertical="center"/>
    </xf>
    <xf numFmtId="1" fontId="6" fillId="2" borderId="11" xfId="0" applyNumberFormat="1" applyFont="1" applyFill="1" applyBorder="1" applyAlignment="1">
      <alignment vertical="center"/>
    </xf>
    <xf numFmtId="1" fontId="6" fillId="2" borderId="10" xfId="0" applyNumberFormat="1" applyFont="1" applyFill="1" applyBorder="1" applyAlignment="1">
      <alignment horizontal="center" vertical="center"/>
    </xf>
    <xf numFmtId="1" fontId="6" fillId="2" borderId="4"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0" fontId="6" fillId="2" borderId="10" xfId="1" applyNumberFormat="1" applyFont="1" applyFill="1" applyBorder="1" applyAlignment="1">
      <alignment horizontal="center" vertical="center"/>
    </xf>
    <xf numFmtId="0" fontId="6" fillId="2" borderId="11" xfId="0" applyFont="1" applyFill="1" applyBorder="1" applyAlignment="1">
      <alignment horizontal="center" vertical="center"/>
    </xf>
    <xf numFmtId="0" fontId="4" fillId="2" borderId="22" xfId="0" applyFont="1" applyFill="1" applyBorder="1" applyAlignment="1">
      <alignment horizontal="center" vertical="center"/>
    </xf>
    <xf numFmtId="1" fontId="6" fillId="2" borderId="11" xfId="0" applyNumberFormat="1" applyFont="1" applyFill="1" applyBorder="1" applyAlignment="1">
      <alignment horizontal="center" vertical="center"/>
    </xf>
    <xf numFmtId="0" fontId="6" fillId="0" borderId="0" xfId="0" applyFont="1" applyAlignment="1">
      <alignment horizontal="center"/>
    </xf>
    <xf numFmtId="0" fontId="4" fillId="0" borderId="25" xfId="0" applyFont="1" applyBorder="1" applyAlignment="1">
      <alignment horizontal="center" vertical="center"/>
    </xf>
    <xf numFmtId="0" fontId="6" fillId="2" borderId="22" xfId="1" applyNumberFormat="1" applyFont="1" applyFill="1" applyBorder="1" applyAlignment="1">
      <alignment horizontal="center" vertical="center"/>
    </xf>
    <xf numFmtId="0" fontId="4" fillId="2" borderId="38" xfId="0" applyFont="1" applyFill="1" applyBorder="1" applyAlignment="1">
      <alignment horizontal="center" vertical="center"/>
    </xf>
    <xf numFmtId="1" fontId="6" fillId="2" borderId="13" xfId="0" applyNumberFormat="1" applyFont="1" applyFill="1" applyBorder="1" applyAlignment="1">
      <alignment horizontal="center" vertical="center"/>
    </xf>
    <xf numFmtId="1" fontId="6" fillId="2" borderId="12" xfId="0" applyNumberFormat="1" applyFont="1" applyFill="1" applyBorder="1" applyAlignment="1">
      <alignment horizontal="center" vertical="center"/>
    </xf>
    <xf numFmtId="1" fontId="6" fillId="2" borderId="27" xfId="0" applyNumberFormat="1" applyFont="1" applyFill="1" applyBorder="1" applyAlignment="1">
      <alignment horizontal="center" vertical="center"/>
    </xf>
    <xf numFmtId="2" fontId="6" fillId="2" borderId="13"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0" fontId="6" fillId="2" borderId="38" xfId="1" applyNumberFormat="1" applyFont="1" applyFill="1" applyBorder="1" applyAlignment="1">
      <alignment horizontal="center" vertical="center"/>
    </xf>
    <xf numFmtId="0" fontId="6" fillId="2" borderId="13" xfId="0" applyFont="1" applyFill="1" applyBorder="1" applyAlignment="1">
      <alignment horizontal="center" vertical="center"/>
    </xf>
    <xf numFmtId="1" fontId="4" fillId="4" borderId="7" xfId="0" applyNumberFormat="1" applyFont="1" applyFill="1" applyBorder="1" applyAlignment="1">
      <alignment vertical="center"/>
    </xf>
    <xf numFmtId="1" fontId="4" fillId="4" borderId="26" xfId="0" applyNumberFormat="1" applyFont="1" applyFill="1" applyBorder="1" applyAlignment="1">
      <alignment vertical="center"/>
    </xf>
    <xf numFmtId="1" fontId="4" fillId="4" borderId="8" xfId="0" applyNumberFormat="1" applyFont="1" applyFill="1" applyBorder="1" applyAlignment="1">
      <alignment vertical="center"/>
    </xf>
    <xf numFmtId="1" fontId="4" fillId="0" borderId="0" xfId="0" applyNumberFormat="1" applyFont="1" applyAlignment="1">
      <alignment vertical="center"/>
    </xf>
    <xf numFmtId="1" fontId="6" fillId="0" borderId="0" xfId="0" applyNumberFormat="1" applyFont="1" applyAlignment="1">
      <alignment vertical="center"/>
    </xf>
    <xf numFmtId="1" fontId="4" fillId="0" borderId="28" xfId="0" applyNumberFormat="1" applyFont="1" applyBorder="1" applyAlignment="1">
      <alignment vertical="center"/>
    </xf>
    <xf numFmtId="1" fontId="6" fillId="0" borderId="0" xfId="0" applyNumberFormat="1" applyFont="1"/>
    <xf numFmtId="2" fontId="4" fillId="4" borderId="26" xfId="0" applyNumberFormat="1" applyFont="1" applyFill="1" applyBorder="1" applyAlignment="1">
      <alignment vertical="center"/>
    </xf>
    <xf numFmtId="1" fontId="4" fillId="4" borderId="12" xfId="0" applyNumberFormat="1" applyFont="1" applyFill="1" applyBorder="1" applyAlignment="1">
      <alignment vertical="center"/>
    </xf>
    <xf numFmtId="2" fontId="4" fillId="4" borderId="27" xfId="0" applyNumberFormat="1" applyFont="1" applyFill="1" applyBorder="1" applyAlignment="1">
      <alignment vertical="center"/>
    </xf>
    <xf numFmtId="2" fontId="4" fillId="4" borderId="13" xfId="0" applyNumberFormat="1" applyFont="1" applyFill="1" applyBorder="1" applyAlignment="1">
      <alignment vertical="center"/>
    </xf>
    <xf numFmtId="1" fontId="4" fillId="4" borderId="0" xfId="0" applyNumberFormat="1" applyFont="1" applyFill="1" applyAlignment="1">
      <alignment vertical="center"/>
    </xf>
    <xf numFmtId="2" fontId="4" fillId="4" borderId="0" xfId="0" applyNumberFormat="1" applyFont="1" applyFill="1" applyAlignment="1">
      <alignment vertical="center"/>
    </xf>
    <xf numFmtId="0" fontId="4" fillId="0" borderId="8" xfId="0" applyFont="1" applyBorder="1" applyAlignment="1">
      <alignment horizontal="center" vertical="center"/>
    </xf>
    <xf numFmtId="0" fontId="4" fillId="2" borderId="20" xfId="0" applyFont="1" applyFill="1" applyBorder="1" applyAlignment="1">
      <alignment textRotation="90"/>
    </xf>
    <xf numFmtId="0" fontId="6" fillId="2" borderId="15" xfId="0" applyFont="1" applyFill="1" applyBorder="1" applyAlignment="1">
      <alignment horizontal="center" vertical="center"/>
    </xf>
    <xf numFmtId="1" fontId="4" fillId="4" borderId="9" xfId="0" applyNumberFormat="1" applyFont="1" applyFill="1" applyBorder="1" applyAlignment="1">
      <alignment vertical="center"/>
    </xf>
    <xf numFmtId="2" fontId="4" fillId="4" borderId="14" xfId="0" applyNumberFormat="1" applyFont="1" applyFill="1" applyBorder="1" applyAlignment="1">
      <alignment vertical="center"/>
    </xf>
    <xf numFmtId="0" fontId="0" fillId="0" borderId="0" xfId="0" applyProtection="1">
      <protection locked="0"/>
    </xf>
    <xf numFmtId="0" fontId="4" fillId="3" borderId="0" xfId="0" applyFont="1" applyFill="1" applyProtection="1">
      <protection locked="0"/>
    </xf>
    <xf numFmtId="0" fontId="6" fillId="3" borderId="0" xfId="0" applyFont="1" applyFill="1" applyProtection="1">
      <protection locked="0"/>
    </xf>
    <xf numFmtId="0" fontId="0" fillId="3" borderId="0" xfId="0" applyFill="1" applyProtection="1">
      <protection locked="0"/>
    </xf>
    <xf numFmtId="0" fontId="4" fillId="6" borderId="32" xfId="0" applyFont="1" applyFill="1" applyBorder="1" applyAlignment="1">
      <alignment vertical="center"/>
    </xf>
    <xf numFmtId="0" fontId="4" fillId="6" borderId="33" xfId="0" applyFont="1" applyFill="1" applyBorder="1" applyAlignment="1">
      <alignment horizontal="left" vertical="center"/>
    </xf>
    <xf numFmtId="0" fontId="6" fillId="6" borderId="33" xfId="0" applyFont="1" applyFill="1" applyBorder="1" applyAlignment="1">
      <alignment horizontal="left" vertical="top" wrapText="1"/>
    </xf>
    <xf numFmtId="0" fontId="6" fillId="6" borderId="33" xfId="0" applyFont="1" applyFill="1" applyBorder="1"/>
    <xf numFmtId="0" fontId="6" fillId="6" borderId="34" xfId="0" applyFont="1" applyFill="1" applyBorder="1"/>
    <xf numFmtId="0" fontId="0" fillId="0" borderId="0" xfId="0"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1" fontId="4" fillId="0" borderId="29" xfId="0" applyNumberFormat="1" applyFont="1" applyBorder="1" applyAlignment="1">
      <alignment vertical="center"/>
    </xf>
    <xf numFmtId="2" fontId="4" fillId="0" borderId="0" xfId="0" applyNumberFormat="1" applyFont="1" applyAlignment="1">
      <alignment vertical="center"/>
    </xf>
    <xf numFmtId="165" fontId="6" fillId="0" borderId="0" xfId="0" applyNumberFormat="1" applyFont="1" applyAlignment="1">
      <alignment horizontal="left" vertical="center"/>
    </xf>
    <xf numFmtId="0" fontId="6" fillId="6" borderId="32" xfId="0" applyFont="1" applyFill="1" applyBorder="1"/>
    <xf numFmtId="0" fontId="4" fillId="6" borderId="32" xfId="0" applyFont="1" applyFill="1" applyBorder="1" applyAlignment="1">
      <alignment horizontal="center" vertical="center" wrapText="1"/>
    </xf>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32" xfId="0" applyFont="1" applyFill="1" applyBorder="1" applyAlignment="1">
      <alignment horizontal="left"/>
    </xf>
    <xf numFmtId="0" fontId="4" fillId="6" borderId="33" xfId="0" applyFont="1" applyFill="1" applyBorder="1" applyAlignment="1">
      <alignment horizontal="center"/>
    </xf>
    <xf numFmtId="0" fontId="19" fillId="6" borderId="51" xfId="0" applyFont="1" applyFill="1" applyBorder="1" applyAlignment="1">
      <alignment horizontal="left"/>
    </xf>
    <xf numFmtId="0" fontId="4" fillId="6" borderId="46" xfId="0" applyFont="1" applyFill="1" applyBorder="1" applyAlignment="1">
      <alignment horizontal="center" textRotation="90"/>
    </xf>
    <xf numFmtId="2" fontId="4" fillId="6" borderId="41" xfId="0" applyNumberFormat="1" applyFont="1" applyFill="1" applyBorder="1"/>
    <xf numFmtId="0" fontId="6" fillId="6" borderId="33" xfId="0" applyFont="1" applyFill="1" applyBorder="1" applyAlignment="1">
      <alignment horizontal="center" textRotation="90"/>
    </xf>
    <xf numFmtId="0" fontId="4" fillId="6" borderId="43" xfId="0" applyFont="1" applyFill="1" applyBorder="1" applyAlignment="1">
      <alignment horizontal="center" textRotation="90"/>
    </xf>
    <xf numFmtId="0" fontId="4" fillId="6" borderId="43" xfId="0" applyFont="1" applyFill="1" applyBorder="1" applyAlignment="1">
      <alignment horizontal="center" textRotation="90" wrapText="1"/>
    </xf>
    <xf numFmtId="2" fontId="4" fillId="6" borderId="47" xfId="0" applyNumberFormat="1" applyFont="1" applyFill="1" applyBorder="1" applyAlignment="1">
      <alignment horizontal="center" textRotation="90" wrapText="1"/>
    </xf>
    <xf numFmtId="0" fontId="4" fillId="6" borderId="1" xfId="0" applyFont="1" applyFill="1" applyBorder="1" applyAlignment="1">
      <alignment horizontal="left" vertical="center"/>
    </xf>
    <xf numFmtId="0" fontId="0" fillId="6" borderId="44" xfId="0" applyFill="1" applyBorder="1" applyAlignment="1">
      <alignment horizontal="left" vertical="center"/>
    </xf>
    <xf numFmtId="0" fontId="4" fillId="6" borderId="19" xfId="0" applyFont="1" applyFill="1" applyBorder="1" applyAlignment="1">
      <alignment horizontal="left" vertical="center"/>
    </xf>
    <xf numFmtId="0" fontId="6" fillId="6" borderId="56" xfId="0" applyFont="1" applyFill="1" applyBorder="1" applyAlignment="1">
      <alignment horizontal="left" vertical="center"/>
    </xf>
    <xf numFmtId="0" fontId="4" fillId="6" borderId="22" xfId="0" applyFont="1" applyFill="1" applyBorder="1" applyAlignment="1">
      <alignment horizontal="left" vertical="center"/>
    </xf>
    <xf numFmtId="1" fontId="6" fillId="6" borderId="6" xfId="0" applyNumberFormat="1" applyFont="1" applyFill="1" applyBorder="1" applyAlignment="1">
      <alignment horizontal="left" vertical="center"/>
    </xf>
    <xf numFmtId="166" fontId="6" fillId="6" borderId="6" xfId="0" applyNumberFormat="1" applyFont="1" applyFill="1" applyBorder="1" applyAlignment="1">
      <alignment horizontal="left" vertical="center"/>
    </xf>
    <xf numFmtId="0" fontId="6" fillId="6" borderId="6" xfId="0" applyFont="1" applyFill="1" applyBorder="1" applyAlignment="1">
      <alignment horizontal="left" vertical="center"/>
    </xf>
    <xf numFmtId="0" fontId="5" fillId="6" borderId="4" xfId="0" applyFont="1" applyFill="1" applyBorder="1"/>
    <xf numFmtId="0" fontId="3" fillId="0" borderId="0" xfId="0" applyFont="1" applyProtection="1">
      <protection locked="0"/>
    </xf>
    <xf numFmtId="164" fontId="6" fillId="6" borderId="15" xfId="0" applyNumberFormat="1" applyFont="1" applyFill="1" applyBorder="1" applyAlignment="1">
      <alignment horizontal="center" vertical="center"/>
    </xf>
    <xf numFmtId="0" fontId="6" fillId="0" borderId="2" xfId="0" applyFont="1" applyBorder="1" applyAlignment="1">
      <alignment horizontal="left" vertical="center"/>
    </xf>
    <xf numFmtId="0" fontId="5" fillId="6" borderId="28" xfId="0" applyFont="1" applyFill="1" applyBorder="1" applyAlignment="1">
      <alignment horizontal="center" vertical="center" wrapText="1"/>
    </xf>
    <xf numFmtId="0" fontId="10" fillId="6" borderId="22" xfId="0" applyFont="1" applyFill="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164" fontId="12" fillId="0" borderId="0" xfId="0" applyNumberFormat="1" applyFont="1" applyAlignment="1">
      <alignment horizontal="center" vertical="center"/>
    </xf>
    <xf numFmtId="0" fontId="10" fillId="6" borderId="25" xfId="0" applyFont="1" applyFill="1" applyBorder="1" applyAlignment="1">
      <alignment horizontal="center" vertical="center"/>
    </xf>
    <xf numFmtId="1" fontId="8" fillId="0" borderId="0" xfId="0" applyNumberFormat="1" applyFont="1" applyAlignment="1">
      <alignment horizontal="center" vertical="center"/>
    </xf>
    <xf numFmtId="1" fontId="11" fillId="0" borderId="28" xfId="0" applyNumberFormat="1" applyFont="1" applyBorder="1" applyAlignment="1">
      <alignment horizontal="center" vertical="center"/>
    </xf>
    <xf numFmtId="1" fontId="11" fillId="0" borderId="0" xfId="0" applyNumberFormat="1" applyFont="1" applyAlignment="1">
      <alignment horizontal="center" vertical="center"/>
    </xf>
    <xf numFmtId="1" fontId="11" fillId="0" borderId="29" xfId="0" applyNumberFormat="1" applyFont="1" applyBorder="1" applyAlignment="1">
      <alignment horizontal="center" vertical="center"/>
    </xf>
    <xf numFmtId="1" fontId="11" fillId="0" borderId="2" xfId="0" applyNumberFormat="1" applyFont="1"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9" fontId="15" fillId="0" borderId="0" xfId="0" applyNumberFormat="1" applyFont="1" applyAlignment="1">
      <alignment horizontal="center" vertical="center"/>
    </xf>
    <xf numFmtId="164" fontId="0" fillId="0" borderId="0" xfId="0" applyNumberFormat="1"/>
    <xf numFmtId="0" fontId="0" fillId="0" borderId="0" xfId="0" applyAlignment="1">
      <alignment horizontal="center" vertical="center"/>
    </xf>
    <xf numFmtId="0" fontId="4" fillId="6" borderId="32" xfId="0" applyFont="1" applyFill="1" applyBorder="1" applyAlignment="1">
      <alignment horizontal="left" vertical="center"/>
    </xf>
    <xf numFmtId="3" fontId="8" fillId="0" borderId="0" xfId="0" applyNumberFormat="1" applyFont="1" applyAlignment="1">
      <alignment horizontal="center" vertical="center"/>
    </xf>
    <xf numFmtId="164" fontId="20" fillId="8" borderId="4" xfId="0" applyNumberFormat="1" applyFont="1" applyFill="1" applyBorder="1" applyAlignment="1">
      <alignment horizontal="center"/>
    </xf>
    <xf numFmtId="0" fontId="20" fillId="8" borderId="4" xfId="0" applyFont="1" applyFill="1" applyBorder="1" applyAlignment="1">
      <alignment wrapText="1"/>
    </xf>
    <xf numFmtId="0" fontId="20" fillId="8" borderId="4" xfId="0" applyFont="1" applyFill="1" applyBorder="1"/>
    <xf numFmtId="164" fontId="0" fillId="0" borderId="4" xfId="0" applyNumberFormat="1" applyBorder="1" applyAlignment="1">
      <alignment horizontal="center" vertical="center"/>
    </xf>
    <xf numFmtId="0" fontId="0" fillId="0" borderId="4" xfId="0" applyBorder="1" applyAlignment="1">
      <alignment vertical="center"/>
    </xf>
    <xf numFmtId="0" fontId="0" fillId="0" borderId="0" xfId="0" applyAlignment="1">
      <alignment wrapText="1"/>
    </xf>
    <xf numFmtId="49" fontId="20" fillId="8" borderId="4" xfId="0" applyNumberFormat="1" applyFont="1" applyFill="1" applyBorder="1" applyAlignment="1">
      <alignment horizontal="center"/>
    </xf>
    <xf numFmtId="49" fontId="0" fillId="0" borderId="0" xfId="0" applyNumberFormat="1"/>
    <xf numFmtId="49" fontId="3" fillId="0" borderId="4" xfId="0" applyNumberFormat="1" applyFont="1" applyBorder="1" applyAlignment="1">
      <alignment horizontal="center" vertical="center"/>
    </xf>
    <xf numFmtId="0" fontId="3" fillId="0" borderId="4" xfId="0" applyFont="1" applyBorder="1" applyAlignment="1">
      <alignment vertical="center" wrapText="1"/>
    </xf>
    <xf numFmtId="49" fontId="0" fillId="0" borderId="4" xfId="0" applyNumberFormat="1" applyBorder="1" applyAlignment="1">
      <alignment horizontal="center" vertical="center"/>
    </xf>
    <xf numFmtId="0" fontId="0" fillId="0" borderId="4" xfId="0" applyBorder="1" applyAlignment="1">
      <alignment horizontal="center" vertical="center"/>
    </xf>
    <xf numFmtId="0" fontId="4" fillId="10" borderId="46" xfId="0" applyFont="1" applyFill="1" applyBorder="1" applyAlignment="1">
      <alignment horizontal="left" vertical="center"/>
    </xf>
    <xf numFmtId="164" fontId="6" fillId="10" borderId="5" xfId="0" applyNumberFormat="1" applyFont="1" applyFill="1" applyBorder="1" applyAlignment="1" applyProtection="1">
      <alignment horizontal="left" vertical="center"/>
      <protection locked="0"/>
    </xf>
    <xf numFmtId="166" fontId="4" fillId="0" borderId="46" xfId="0" applyNumberFormat="1" applyFont="1" applyBorder="1" applyAlignment="1">
      <alignment horizontal="left" vertical="center"/>
    </xf>
    <xf numFmtId="167" fontId="6" fillId="0" borderId="39" xfId="0" applyNumberFormat="1" applyFont="1" applyBorder="1" applyAlignment="1">
      <alignment horizontal="left" vertical="center"/>
    </xf>
    <xf numFmtId="0" fontId="10" fillId="0" borderId="31" xfId="0" applyFont="1" applyBorder="1" applyAlignment="1">
      <alignment horizontal="center" vertical="center"/>
    </xf>
    <xf numFmtId="1" fontId="10" fillId="0" borderId="17" xfId="0" applyNumberFormat="1" applyFont="1" applyBorder="1" applyAlignment="1">
      <alignment horizontal="center" vertical="center"/>
    </xf>
    <xf numFmtId="3" fontId="11" fillId="0" borderId="26" xfId="0" applyNumberFormat="1" applyFont="1" applyBorder="1" applyAlignment="1">
      <alignment horizontal="center" vertical="center"/>
    </xf>
    <xf numFmtId="3" fontId="11" fillId="0" borderId="18" xfId="0" applyNumberFormat="1" applyFont="1" applyBorder="1" applyAlignment="1">
      <alignment horizontal="center" vertical="center"/>
    </xf>
    <xf numFmtId="3" fontId="11" fillId="0" borderId="8" xfId="0" applyNumberFormat="1" applyFont="1" applyBorder="1" applyAlignment="1">
      <alignment horizontal="center" vertical="center"/>
    </xf>
    <xf numFmtId="3" fontId="11" fillId="0" borderId="4" xfId="0" applyNumberFormat="1" applyFont="1" applyBorder="1" applyAlignment="1">
      <alignment horizontal="center" vertical="center"/>
    </xf>
    <xf numFmtId="3" fontId="11" fillId="0" borderId="31" xfId="0" applyNumberFormat="1" applyFont="1" applyBorder="1" applyAlignment="1">
      <alignment horizontal="center" vertical="center"/>
    </xf>
    <xf numFmtId="3" fontId="11" fillId="0" borderId="11" xfId="0" applyNumberFormat="1" applyFont="1" applyBorder="1" applyAlignment="1">
      <alignment horizontal="center" vertical="center"/>
    </xf>
    <xf numFmtId="168" fontId="11" fillId="0" borderId="27" xfId="0" applyNumberFormat="1" applyFont="1" applyBorder="1" applyAlignment="1">
      <alignment horizontal="center" vertical="center"/>
    </xf>
    <xf numFmtId="168" fontId="11" fillId="0" borderId="14" xfId="0" applyNumberFormat="1" applyFont="1" applyBorder="1" applyAlignment="1">
      <alignment horizontal="center" vertical="center"/>
    </xf>
    <xf numFmtId="168" fontId="11" fillId="0" borderId="23" xfId="0" applyNumberFormat="1" applyFont="1" applyBorder="1" applyAlignment="1">
      <alignment horizontal="center" vertical="center"/>
    </xf>
    <xf numFmtId="168" fontId="11" fillId="0" borderId="13" xfId="0" applyNumberFormat="1" applyFont="1" applyBorder="1" applyAlignment="1">
      <alignment horizontal="center" vertical="center"/>
    </xf>
    <xf numFmtId="168" fontId="0" fillId="10" borderId="41" xfId="0" applyNumberFormat="1" applyFill="1" applyBorder="1" applyAlignment="1" applyProtection="1">
      <alignment horizontal="center" vertical="center"/>
      <protection locked="0"/>
    </xf>
    <xf numFmtId="164" fontId="0" fillId="10" borderId="41" xfId="0" applyNumberFormat="1" applyFill="1" applyBorder="1" applyAlignment="1" applyProtection="1">
      <alignment horizontal="center" vertical="center"/>
      <protection locked="0"/>
    </xf>
    <xf numFmtId="168" fontId="0" fillId="0" borderId="41" xfId="0" applyNumberFormat="1" applyBorder="1" applyAlignment="1">
      <alignment horizontal="center" vertical="center"/>
    </xf>
    <xf numFmtId="168" fontId="5" fillId="0" borderId="41" xfId="0" applyNumberFormat="1" applyFont="1" applyBorder="1" applyAlignment="1">
      <alignment horizontal="center" vertical="center"/>
    </xf>
    <xf numFmtId="164" fontId="5" fillId="0" borderId="41" xfId="0" applyNumberFormat="1" applyFont="1" applyBorder="1" applyAlignment="1">
      <alignment horizontal="center" vertical="center"/>
    </xf>
    <xf numFmtId="0" fontId="4" fillId="6" borderId="41" xfId="0" applyFont="1" applyFill="1" applyBorder="1" applyAlignment="1">
      <alignment horizontal="left" vertical="center"/>
    </xf>
    <xf numFmtId="0" fontId="0" fillId="10" borderId="33" xfId="0" applyFill="1" applyBorder="1" applyAlignment="1">
      <alignment vertical="center"/>
    </xf>
    <xf numFmtId="0" fontId="0" fillId="10" borderId="34" xfId="0" applyFill="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0" xfId="0" applyAlignment="1">
      <alignment vertical="center"/>
    </xf>
    <xf numFmtId="0" fontId="5" fillId="0" borderId="0" xfId="0" applyFont="1" applyAlignment="1">
      <alignment vertical="center"/>
    </xf>
    <xf numFmtId="0" fontId="6" fillId="0" borderId="29" xfId="0" applyFont="1" applyBorder="1" applyAlignment="1">
      <alignment vertical="center"/>
    </xf>
    <xf numFmtId="0" fontId="6" fillId="6" borderId="19" xfId="0" applyFont="1" applyFill="1" applyBorder="1" applyAlignment="1">
      <alignment vertical="center"/>
    </xf>
    <xf numFmtId="0" fontId="0" fillId="6" borderId="20" xfId="0" applyFill="1" applyBorder="1" applyAlignment="1">
      <alignment vertical="center"/>
    </xf>
    <xf numFmtId="0" fontId="4" fillId="0" borderId="0" xfId="0" applyFont="1" applyAlignment="1">
      <alignment vertical="center"/>
    </xf>
    <xf numFmtId="0" fontId="6" fillId="6" borderId="15" xfId="0" applyFont="1" applyFill="1" applyBorder="1" applyAlignment="1">
      <alignment vertical="center"/>
    </xf>
    <xf numFmtId="0" fontId="6" fillId="6" borderId="39" xfId="0" applyFont="1" applyFill="1" applyBorder="1" applyAlignment="1">
      <alignment vertical="center"/>
    </xf>
    <xf numFmtId="0" fontId="4" fillId="6" borderId="22" xfId="0" applyFont="1" applyFill="1" applyBorder="1" applyAlignment="1">
      <alignment vertical="center"/>
    </xf>
    <xf numFmtId="165" fontId="6" fillId="0" borderId="0" xfId="0" applyNumberFormat="1" applyFont="1" applyAlignment="1">
      <alignment horizontal="center" vertical="center"/>
    </xf>
    <xf numFmtId="0" fontId="4" fillId="6" borderId="12" xfId="0" applyFont="1" applyFill="1" applyBorder="1" applyAlignment="1">
      <alignment vertical="center"/>
    </xf>
    <xf numFmtId="0" fontId="6" fillId="11" borderId="39" xfId="0" applyFont="1" applyFill="1" applyBorder="1" applyAlignment="1">
      <alignment vertical="center"/>
    </xf>
    <xf numFmtId="0" fontId="4" fillId="11" borderId="55" xfId="0" applyFont="1" applyFill="1" applyBorder="1" applyAlignment="1">
      <alignment vertical="center"/>
    </xf>
    <xf numFmtId="0" fontId="6" fillId="0" borderId="0" xfId="0" applyFont="1" applyAlignment="1">
      <alignment horizontal="center" vertical="center" textRotation="90"/>
    </xf>
    <xf numFmtId="0" fontId="6" fillId="6" borderId="32" xfId="0" applyFont="1" applyFill="1" applyBorder="1" applyAlignment="1">
      <alignment vertical="center"/>
    </xf>
    <xf numFmtId="0" fontId="6" fillId="6" borderId="33" xfId="0" applyFont="1" applyFill="1" applyBorder="1" applyAlignment="1">
      <alignment vertical="center"/>
    </xf>
    <xf numFmtId="0" fontId="4" fillId="6" borderId="33" xfId="0" applyFont="1" applyFill="1" applyBorder="1" applyAlignment="1">
      <alignment horizontal="center" vertical="center"/>
    </xf>
    <xf numFmtId="0" fontId="4" fillId="6" borderId="33" xfId="0" applyFont="1" applyFill="1" applyBorder="1" applyAlignment="1">
      <alignment vertical="center"/>
    </xf>
    <xf numFmtId="0" fontId="4" fillId="6" borderId="34" xfId="0" applyFont="1" applyFill="1" applyBorder="1" applyAlignment="1">
      <alignment vertical="center"/>
    </xf>
    <xf numFmtId="0" fontId="6" fillId="6" borderId="34" xfId="0" applyFont="1" applyFill="1" applyBorder="1" applyAlignment="1">
      <alignment horizontal="center" vertical="center" textRotation="90"/>
    </xf>
    <xf numFmtId="0" fontId="6" fillId="6" borderId="33" xfId="0" applyFont="1" applyFill="1" applyBorder="1" applyAlignment="1">
      <alignment horizontal="right" vertical="center"/>
    </xf>
    <xf numFmtId="0" fontId="6" fillId="6" borderId="34" xfId="0" applyFont="1" applyFill="1" applyBorder="1" applyAlignment="1">
      <alignment vertical="center"/>
    </xf>
    <xf numFmtId="0" fontId="10" fillId="0" borderId="0" xfId="0" applyFont="1" applyAlignment="1">
      <alignment horizontal="center" vertical="center" textRotation="90"/>
    </xf>
    <xf numFmtId="0" fontId="9" fillId="0" borderId="0" xfId="0" applyFont="1" applyAlignment="1">
      <alignment vertical="center"/>
    </xf>
    <xf numFmtId="1" fontId="8" fillId="0" borderId="0" xfId="0" applyNumberFormat="1" applyFont="1" applyAlignment="1">
      <alignment vertical="center"/>
    </xf>
    <xf numFmtId="0" fontId="14" fillId="0" borderId="0" xfId="0" applyFont="1" applyAlignment="1">
      <alignment vertical="center"/>
    </xf>
    <xf numFmtId="168" fontId="13" fillId="0" borderId="28" xfId="0" applyNumberFormat="1" applyFont="1" applyBorder="1" applyAlignment="1">
      <alignment vertical="center"/>
    </xf>
    <xf numFmtId="0" fontId="17" fillId="0" borderId="0" xfId="0" applyFont="1" applyAlignment="1">
      <alignment horizontal="right" vertical="center"/>
    </xf>
    <xf numFmtId="0" fontId="13" fillId="0" borderId="0" xfId="0" applyFont="1" applyAlignment="1">
      <alignment vertical="center"/>
    </xf>
    <xf numFmtId="0" fontId="5" fillId="0" borderId="29" xfId="0" applyFont="1" applyBorder="1" applyAlignment="1">
      <alignment vertical="center"/>
    </xf>
    <xf numFmtId="168" fontId="5" fillId="0" borderId="29" xfId="0" applyNumberFormat="1" applyFont="1" applyBorder="1" applyAlignment="1">
      <alignment vertical="center"/>
    </xf>
    <xf numFmtId="164" fontId="0" fillId="0" borderId="0" xfId="0" applyNumberFormat="1" applyAlignment="1">
      <alignment vertical="center"/>
    </xf>
    <xf numFmtId="164" fontId="5" fillId="0" borderId="0" xfId="0" applyNumberFormat="1" applyFont="1" applyAlignment="1">
      <alignment vertical="center"/>
    </xf>
    <xf numFmtId="0" fontId="4" fillId="6" borderId="20" xfId="0" applyFont="1" applyFill="1" applyBorder="1" applyAlignment="1">
      <alignment vertical="center"/>
    </xf>
    <xf numFmtId="0" fontId="4" fillId="6" borderId="56" xfId="0" applyFont="1" applyFill="1" applyBorder="1" applyAlignment="1">
      <alignment vertical="center"/>
    </xf>
    <xf numFmtId="0" fontId="16" fillId="6" borderId="20" xfId="0" applyFont="1" applyFill="1" applyBorder="1" applyAlignment="1">
      <alignment vertical="center"/>
    </xf>
    <xf numFmtId="0" fontId="4" fillId="6" borderId="53" xfId="0" applyFont="1" applyFill="1" applyBorder="1" applyAlignment="1">
      <alignment vertical="center"/>
    </xf>
    <xf numFmtId="0" fontId="6" fillId="6" borderId="33" xfId="0" applyFont="1" applyFill="1" applyBorder="1" applyAlignment="1">
      <alignment horizontal="left" vertical="center" wrapText="1"/>
    </xf>
    <xf numFmtId="0" fontId="6" fillId="6" borderId="33" xfId="0" applyFont="1" applyFill="1" applyBorder="1" applyAlignment="1">
      <alignment vertical="center" wrapText="1"/>
    </xf>
    <xf numFmtId="0" fontId="6" fillId="6" borderId="34" xfId="0" applyFont="1" applyFill="1" applyBorder="1" applyAlignment="1">
      <alignment horizontal="left" vertical="center" wrapText="1"/>
    </xf>
    <xf numFmtId="0" fontId="6" fillId="0" borderId="29" xfId="0" applyFont="1" applyBorder="1" applyAlignment="1">
      <alignment horizontal="left" vertical="center" wrapText="1"/>
    </xf>
    <xf numFmtId="0" fontId="6" fillId="0" borderId="0" xfId="0" applyFont="1" applyAlignment="1">
      <alignment horizontal="left" vertical="center" wrapText="1"/>
    </xf>
    <xf numFmtId="1" fontId="10" fillId="0" borderId="16" xfId="0" applyNumberFormat="1" applyFont="1" applyBorder="1" applyAlignment="1">
      <alignment horizontal="center" vertical="center"/>
    </xf>
    <xf numFmtId="1" fontId="7" fillId="0" borderId="40" xfId="0" applyNumberFormat="1" applyFont="1" applyBorder="1" applyAlignment="1">
      <alignment horizontal="left" vertical="center" wrapText="1"/>
    </xf>
    <xf numFmtId="3" fontId="11" fillId="0" borderId="19" xfId="0" applyNumberFormat="1" applyFont="1" applyBorder="1" applyAlignment="1">
      <alignment horizontal="center" vertical="center"/>
    </xf>
    <xf numFmtId="3" fontId="11" fillId="0" borderId="22" xfId="0" applyNumberFormat="1" applyFont="1" applyBorder="1" applyAlignment="1">
      <alignment horizontal="center" vertical="center"/>
    </xf>
    <xf numFmtId="9" fontId="15" fillId="0" borderId="38" xfId="0" applyNumberFormat="1" applyFont="1" applyBorder="1" applyAlignment="1">
      <alignment horizontal="center" vertical="center"/>
    </xf>
    <xf numFmtId="2" fontId="7" fillId="0" borderId="11" xfId="0" applyNumberFormat="1" applyFont="1" applyBorder="1" applyAlignment="1">
      <alignment horizontal="center" vertical="center"/>
    </xf>
    <xf numFmtId="1" fontId="11" fillId="0" borderId="7" xfId="0" applyNumberFormat="1" applyFont="1" applyBorder="1" applyAlignment="1">
      <alignment horizontal="center" vertical="center"/>
    </xf>
    <xf numFmtId="1" fontId="11" fillId="0" borderId="26" xfId="0" applyNumberFormat="1" applyFont="1" applyBorder="1" applyAlignment="1">
      <alignment horizontal="center" vertical="center"/>
    </xf>
    <xf numFmtId="2" fontId="11" fillId="0" borderId="8" xfId="0" applyNumberFormat="1" applyFont="1" applyBorder="1" applyAlignment="1">
      <alignment horizontal="center" vertical="center"/>
    </xf>
    <xf numFmtId="1" fontId="11" fillId="0" borderId="16" xfId="0" applyNumberFormat="1" applyFont="1" applyBorder="1" applyAlignment="1">
      <alignment horizontal="center" vertical="center"/>
    </xf>
    <xf numFmtId="1" fontId="11" fillId="0" borderId="11" xfId="0" applyNumberFormat="1" applyFont="1" applyBorder="1" applyAlignment="1">
      <alignment horizontal="center" vertical="center"/>
    </xf>
    <xf numFmtId="9" fontId="15" fillId="0" borderId="12" xfId="0" applyNumberFormat="1" applyFont="1" applyBorder="1" applyAlignment="1">
      <alignment horizontal="center" vertical="center"/>
    </xf>
    <xf numFmtId="9" fontId="15" fillId="0" borderId="13" xfId="0" applyNumberFormat="1" applyFont="1" applyBorder="1" applyAlignment="1">
      <alignment horizontal="center" vertical="center"/>
    </xf>
    <xf numFmtId="1" fontId="11" fillId="0" borderId="18"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31" xfId="0" applyNumberFormat="1" applyFont="1" applyBorder="1" applyAlignment="1">
      <alignment horizontal="center" vertical="center"/>
    </xf>
    <xf numFmtId="9" fontId="15" fillId="0" borderId="23" xfId="0" applyNumberFormat="1" applyFont="1" applyBorder="1" applyAlignment="1">
      <alignment horizontal="center" vertical="center"/>
    </xf>
    <xf numFmtId="0" fontId="7" fillId="0" borderId="11" xfId="0" applyFont="1" applyBorder="1" applyAlignment="1">
      <alignment horizontal="left" vertical="center" wrapText="1"/>
    </xf>
    <xf numFmtId="0" fontId="6" fillId="10" borderId="15" xfId="0" applyFont="1" applyFill="1" applyBorder="1" applyAlignment="1" applyProtection="1">
      <alignment vertical="center"/>
      <protection locked="0"/>
    </xf>
    <xf numFmtId="0" fontId="4" fillId="10" borderId="15" xfId="0" applyFont="1" applyFill="1" applyBorder="1" applyAlignment="1" applyProtection="1">
      <alignment vertical="center"/>
      <protection locked="0"/>
    </xf>
    <xf numFmtId="0" fontId="17" fillId="10" borderId="15" xfId="0" applyFont="1" applyFill="1" applyBorder="1" applyAlignment="1" applyProtection="1">
      <alignment vertical="center"/>
      <protection locked="0"/>
    </xf>
    <xf numFmtId="0" fontId="6" fillId="10" borderId="57" xfId="0" applyFont="1" applyFill="1" applyBorder="1" applyAlignment="1" applyProtection="1">
      <alignment vertical="center"/>
      <protection locked="0"/>
    </xf>
    <xf numFmtId="0" fontId="6" fillId="10" borderId="39" xfId="0" applyFont="1" applyFill="1" applyBorder="1" applyAlignment="1" applyProtection="1">
      <alignment vertical="center"/>
      <protection locked="0"/>
    </xf>
    <xf numFmtId="0" fontId="4" fillId="10" borderId="39" xfId="0" applyFont="1" applyFill="1" applyBorder="1" applyAlignment="1" applyProtection="1">
      <alignment vertical="center"/>
      <protection locked="0"/>
    </xf>
    <xf numFmtId="0" fontId="17" fillId="10" borderId="39" xfId="0" applyFont="1" applyFill="1" applyBorder="1" applyAlignment="1" applyProtection="1">
      <alignment vertical="center"/>
      <protection locked="0"/>
    </xf>
    <xf numFmtId="0" fontId="6" fillId="10" borderId="55" xfId="0" applyFont="1" applyFill="1" applyBorder="1" applyAlignment="1" applyProtection="1">
      <alignment vertical="center"/>
      <protection locked="0"/>
    </xf>
    <xf numFmtId="0" fontId="6" fillId="10" borderId="29" xfId="0" applyFont="1" applyFill="1" applyBorder="1" applyAlignment="1" applyProtection="1">
      <alignment vertical="center"/>
      <protection locked="0"/>
    </xf>
    <xf numFmtId="0" fontId="6" fillId="10" borderId="0" xfId="0" applyFont="1" applyFill="1" applyAlignment="1" applyProtection="1">
      <alignment horizontal="left" vertical="center"/>
      <protection locked="0"/>
    </xf>
    <xf numFmtId="0" fontId="6" fillId="10" borderId="0" xfId="0" applyFont="1" applyFill="1" applyAlignment="1" applyProtection="1">
      <alignment horizontal="left" vertical="center" wrapText="1"/>
      <protection locked="0"/>
    </xf>
    <xf numFmtId="0" fontId="6" fillId="10" borderId="0" xfId="0" applyFont="1" applyFill="1" applyAlignment="1" applyProtection="1">
      <alignment vertical="center"/>
      <protection locked="0"/>
    </xf>
    <xf numFmtId="0" fontId="6" fillId="10" borderId="0" xfId="0" applyFont="1" applyFill="1" applyAlignment="1" applyProtection="1">
      <alignment vertical="center" wrapText="1"/>
      <protection locked="0"/>
    </xf>
    <xf numFmtId="0" fontId="6" fillId="10" borderId="35" xfId="0" applyFont="1" applyFill="1" applyBorder="1" applyAlignment="1" applyProtection="1">
      <alignment horizontal="left" vertical="center" wrapText="1"/>
      <protection locked="0"/>
    </xf>
    <xf numFmtId="0" fontId="6" fillId="10" borderId="30" xfId="0" applyFont="1" applyFill="1" applyBorder="1" applyAlignment="1" applyProtection="1">
      <alignment vertical="center"/>
      <protection locked="0"/>
    </xf>
    <xf numFmtId="0" fontId="6" fillId="10" borderId="36" xfId="0" applyFont="1" applyFill="1" applyBorder="1" applyAlignment="1" applyProtection="1">
      <alignment horizontal="left" vertical="center" wrapText="1"/>
      <protection locked="0"/>
    </xf>
    <xf numFmtId="0" fontId="6" fillId="10" borderId="36" xfId="0" applyFont="1" applyFill="1" applyBorder="1" applyAlignment="1" applyProtection="1">
      <alignment vertical="center"/>
      <protection locked="0"/>
    </xf>
    <xf numFmtId="0" fontId="6" fillId="10" borderId="36" xfId="0" applyFont="1" applyFill="1" applyBorder="1" applyAlignment="1" applyProtection="1">
      <alignment vertical="center" wrapText="1"/>
      <protection locked="0"/>
    </xf>
    <xf numFmtId="0" fontId="6" fillId="10" borderId="37" xfId="0" applyFont="1" applyFill="1" applyBorder="1" applyAlignment="1" applyProtection="1">
      <alignment horizontal="left" vertical="center" wrapText="1"/>
      <protection locked="0"/>
    </xf>
    <xf numFmtId="0" fontId="4" fillId="0" borderId="43" xfId="0" applyFont="1" applyBorder="1" applyAlignment="1">
      <alignment horizontal="center" textRotation="90"/>
    </xf>
    <xf numFmtId="0" fontId="6" fillId="10" borderId="42" xfId="0" applyFont="1" applyFill="1" applyBorder="1" applyAlignment="1" applyProtection="1">
      <alignment horizontal="center" vertical="center"/>
      <protection locked="0"/>
    </xf>
    <xf numFmtId="0" fontId="6" fillId="10" borderId="3" xfId="0" applyFont="1" applyFill="1" applyBorder="1" applyAlignment="1" applyProtection="1">
      <alignment horizontal="center" vertical="center"/>
      <protection locked="0"/>
    </xf>
    <xf numFmtId="0" fontId="4" fillId="10" borderId="16" xfId="0" applyFont="1" applyFill="1" applyBorder="1" applyAlignment="1" applyProtection="1">
      <alignment horizontal="center" vertical="center"/>
      <protection locked="0"/>
    </xf>
    <xf numFmtId="0" fontId="4" fillId="10" borderId="10" xfId="0" applyFont="1" applyFill="1" applyBorder="1" applyAlignment="1" applyProtection="1">
      <alignment horizontal="center" vertical="center"/>
      <protection locked="0"/>
    </xf>
    <xf numFmtId="0" fontId="4" fillId="10" borderId="24" xfId="0" applyFont="1" applyFill="1" applyBorder="1" applyAlignment="1" applyProtection="1">
      <alignment horizontal="center" vertical="center"/>
      <protection locked="0"/>
    </xf>
    <xf numFmtId="0" fontId="6" fillId="10" borderId="16" xfId="0" applyFont="1" applyFill="1" applyBorder="1" applyAlignment="1" applyProtection="1">
      <alignment horizontal="right" vertical="center"/>
      <protection locked="0"/>
    </xf>
    <xf numFmtId="0" fontId="6" fillId="10" borderId="42" xfId="0" applyFont="1" applyFill="1" applyBorder="1" applyAlignment="1" applyProtection="1">
      <alignment horizontal="right" vertical="center"/>
      <protection locked="0"/>
    </xf>
    <xf numFmtId="2" fontId="6" fillId="10" borderId="17" xfId="0" applyNumberFormat="1" applyFont="1" applyFill="1" applyBorder="1" applyAlignment="1" applyProtection="1">
      <alignment horizontal="right" vertical="center"/>
      <protection locked="0"/>
    </xf>
    <xf numFmtId="0" fontId="6" fillId="10" borderId="10" xfId="0" applyFont="1" applyFill="1" applyBorder="1" applyAlignment="1" applyProtection="1">
      <alignment horizontal="right" vertical="center"/>
      <protection locked="0"/>
    </xf>
    <xf numFmtId="0" fontId="6" fillId="10" borderId="4" xfId="0" applyFont="1" applyFill="1" applyBorder="1" applyAlignment="1" applyProtection="1">
      <alignment horizontal="right" vertical="center"/>
      <protection locked="0"/>
    </xf>
    <xf numFmtId="2" fontId="6" fillId="10" borderId="11" xfId="0" applyNumberFormat="1" applyFont="1" applyFill="1" applyBorder="1" applyAlignment="1" applyProtection="1">
      <alignment horizontal="right" vertical="center"/>
      <protection locked="0"/>
    </xf>
    <xf numFmtId="0" fontId="6" fillId="10" borderId="12" xfId="0" applyFont="1" applyFill="1" applyBorder="1" applyAlignment="1" applyProtection="1">
      <alignment horizontal="right" vertical="center"/>
      <protection locked="0"/>
    </xf>
    <xf numFmtId="0" fontId="6" fillId="10" borderId="27" xfId="0" applyFont="1" applyFill="1" applyBorder="1" applyAlignment="1" applyProtection="1">
      <alignment horizontal="right" vertical="center"/>
      <protection locked="0"/>
    </xf>
    <xf numFmtId="2" fontId="6" fillId="10" borderId="13" xfId="0" applyNumberFormat="1" applyFont="1" applyFill="1" applyBorder="1" applyAlignment="1" applyProtection="1">
      <alignment horizontal="right" vertical="center"/>
      <protection locked="0"/>
    </xf>
    <xf numFmtId="2" fontId="6" fillId="10" borderId="31" xfId="0" applyNumberFormat="1" applyFont="1" applyFill="1" applyBorder="1" applyAlignment="1" applyProtection="1">
      <alignment horizontal="right" vertical="center"/>
      <protection locked="0"/>
    </xf>
    <xf numFmtId="2" fontId="6" fillId="10" borderId="23" xfId="0" applyNumberFormat="1" applyFont="1" applyFill="1" applyBorder="1" applyAlignment="1" applyProtection="1">
      <alignment horizontal="right" vertical="center"/>
      <protection locked="0"/>
    </xf>
    <xf numFmtId="1" fontId="4" fillId="9" borderId="7" xfId="0" applyNumberFormat="1" applyFont="1" applyFill="1" applyBorder="1" applyAlignment="1">
      <alignment vertical="center"/>
    </xf>
    <xf numFmtId="1" fontId="4" fillId="9" borderId="12" xfId="0" applyNumberFormat="1" applyFont="1" applyFill="1" applyBorder="1" applyAlignment="1">
      <alignment vertical="center" wrapText="1"/>
    </xf>
    <xf numFmtId="1" fontId="4" fillId="0" borderId="26" xfId="0" applyNumberFormat="1" applyFont="1" applyBorder="1" applyAlignment="1">
      <alignment vertical="center"/>
    </xf>
    <xf numFmtId="1" fontId="4" fillId="0" borderId="9" xfId="0" applyNumberFormat="1" applyFont="1" applyBorder="1" applyAlignment="1">
      <alignment vertical="center"/>
    </xf>
    <xf numFmtId="164" fontId="5" fillId="0" borderId="27" xfId="0" applyNumberFormat="1" applyFont="1" applyBorder="1" applyAlignment="1">
      <alignment vertical="center"/>
    </xf>
    <xf numFmtId="1" fontId="4" fillId="0" borderId="46" xfId="0" applyNumberFormat="1" applyFont="1" applyBorder="1" applyAlignment="1">
      <alignment horizontal="right" vertical="center"/>
    </xf>
    <xf numFmtId="1" fontId="4" fillId="0" borderId="43" xfId="0" applyNumberFormat="1" applyFont="1" applyBorder="1" applyAlignment="1">
      <alignment horizontal="right" vertical="center"/>
    </xf>
    <xf numFmtId="1" fontId="4" fillId="0" borderId="47" xfId="0" applyNumberFormat="1" applyFont="1" applyBorder="1" applyAlignment="1">
      <alignment horizontal="right" vertical="center"/>
    </xf>
    <xf numFmtId="1" fontId="4" fillId="0" borderId="41" xfId="0" applyNumberFormat="1" applyFont="1" applyBorder="1" applyAlignment="1">
      <alignment horizontal="right" vertical="center"/>
    </xf>
    <xf numFmtId="0" fontId="6" fillId="0" borderId="0" xfId="0" applyFont="1" applyAlignment="1">
      <alignment wrapText="1"/>
    </xf>
    <xf numFmtId="0" fontId="4" fillId="6" borderId="46" xfId="0" applyFont="1" applyFill="1" applyBorder="1" applyAlignment="1">
      <alignment horizontal="center" textRotation="90" wrapText="1"/>
    </xf>
    <xf numFmtId="0" fontId="6" fillId="10" borderId="29" xfId="0" applyFont="1" applyFill="1" applyBorder="1" applyProtection="1">
      <protection locked="0"/>
    </xf>
    <xf numFmtId="0" fontId="6" fillId="10" borderId="0" xfId="0" applyFont="1" applyFill="1" applyAlignment="1" applyProtection="1">
      <alignment horizontal="left" vertical="top"/>
      <protection locked="0"/>
    </xf>
    <xf numFmtId="0" fontId="6" fillId="10" borderId="0" xfId="0" applyFont="1" applyFill="1" applyAlignment="1" applyProtection="1">
      <alignment horizontal="left" vertical="top" wrapText="1"/>
      <protection locked="0"/>
    </xf>
    <xf numFmtId="0" fontId="6" fillId="10" borderId="0" xfId="0" applyFont="1" applyFill="1" applyProtection="1">
      <protection locked="0"/>
    </xf>
    <xf numFmtId="0" fontId="6" fillId="10" borderId="45" xfId="0" applyFont="1" applyFill="1" applyBorder="1" applyProtection="1">
      <protection locked="0"/>
    </xf>
    <xf numFmtId="0" fontId="6" fillId="10" borderId="49" xfId="0" applyFont="1" applyFill="1" applyBorder="1" applyProtection="1">
      <protection locked="0"/>
    </xf>
    <xf numFmtId="0" fontId="6" fillId="10" borderId="35" xfId="0" applyFont="1" applyFill="1" applyBorder="1" applyProtection="1">
      <protection locked="0"/>
    </xf>
    <xf numFmtId="0" fontId="6" fillId="10" borderId="30" xfId="0" applyFont="1" applyFill="1" applyBorder="1" applyProtection="1">
      <protection locked="0"/>
    </xf>
    <xf numFmtId="0" fontId="6" fillId="10" borderId="36" xfId="0" applyFont="1" applyFill="1" applyBorder="1" applyAlignment="1" applyProtection="1">
      <alignment horizontal="left" vertical="top" wrapText="1"/>
      <protection locked="0"/>
    </xf>
    <xf numFmtId="0" fontId="6" fillId="10" borderId="36" xfId="0" applyFont="1" applyFill="1" applyBorder="1" applyProtection="1">
      <protection locked="0"/>
    </xf>
    <xf numFmtId="0" fontId="6" fillId="10" borderId="37" xfId="0" applyFont="1" applyFill="1" applyBorder="1" applyProtection="1">
      <protection locked="0"/>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0" fillId="9" borderId="41" xfId="0" applyFont="1" applyFill="1" applyBorder="1" applyAlignment="1">
      <alignment horizontal="left" vertical="center" wrapText="1"/>
    </xf>
    <xf numFmtId="0" fontId="4" fillId="6" borderId="62" xfId="0" applyFont="1" applyFill="1" applyBorder="1" applyAlignment="1">
      <alignment vertical="center"/>
    </xf>
    <xf numFmtId="0" fontId="4" fillId="6" borderId="63" xfId="0" applyFont="1" applyFill="1" applyBorder="1" applyAlignment="1">
      <alignment vertical="center"/>
    </xf>
    <xf numFmtId="0" fontId="4" fillId="6" borderId="64" xfId="0" applyFont="1" applyFill="1" applyBorder="1" applyAlignment="1">
      <alignment vertical="center"/>
    </xf>
    <xf numFmtId="0" fontId="4" fillId="6" borderId="22" xfId="0" applyFont="1" applyFill="1" applyBorder="1" applyAlignment="1">
      <alignment horizontal="left" vertical="center" wrapText="1"/>
    </xf>
    <xf numFmtId="0" fontId="3" fillId="2" borderId="15" xfId="0" applyFont="1" applyFill="1" applyBorder="1" applyAlignment="1">
      <alignment horizontal="left"/>
    </xf>
    <xf numFmtId="0" fontId="3" fillId="2" borderId="6" xfId="0" applyFont="1" applyFill="1" applyBorder="1" applyAlignment="1">
      <alignment horizontal="left"/>
    </xf>
    <xf numFmtId="0" fontId="3" fillId="0" borderId="0" xfId="0" applyFont="1"/>
    <xf numFmtId="2" fontId="3" fillId="0" borderId="0" xfId="0" applyNumberFormat="1" applyFont="1"/>
    <xf numFmtId="1" fontId="7" fillId="0" borderId="4" xfId="0" applyNumberFormat="1" applyFont="1" applyBorder="1" applyAlignment="1">
      <alignment horizontal="center" vertical="center"/>
    </xf>
    <xf numFmtId="0" fontId="7" fillId="0" borderId="0" xfId="0" applyFont="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vertical="center"/>
    </xf>
    <xf numFmtId="164" fontId="3" fillId="10" borderId="41" xfId="0" applyNumberFormat="1" applyFont="1" applyFill="1" applyBorder="1" applyAlignment="1" applyProtection="1">
      <alignment horizontal="center" vertical="center"/>
      <protection locked="0"/>
    </xf>
    <xf numFmtId="0" fontId="3" fillId="0" borderId="0" xfId="0" applyFont="1" applyAlignment="1">
      <alignment vertical="center"/>
    </xf>
    <xf numFmtId="0" fontId="3" fillId="3" borderId="0" xfId="0" applyFont="1" applyFill="1" applyProtection="1">
      <protection locked="0"/>
    </xf>
    <xf numFmtId="0" fontId="3" fillId="0" borderId="0" xfId="0" applyFont="1" applyAlignment="1">
      <alignment horizontal="left" vertical="center"/>
    </xf>
    <xf numFmtId="2" fontId="19" fillId="6" borderId="41" xfId="0" applyNumberFormat="1" applyFont="1" applyFill="1" applyBorder="1"/>
    <xf numFmtId="1" fontId="5" fillId="9" borderId="7" xfId="0" applyNumberFormat="1" applyFont="1" applyFill="1" applyBorder="1" applyAlignment="1">
      <alignment vertical="center"/>
    </xf>
    <xf numFmtId="1" fontId="5" fillId="9" borderId="10" xfId="0" applyNumberFormat="1" applyFont="1" applyFill="1" applyBorder="1" applyAlignment="1">
      <alignment vertical="center"/>
    </xf>
    <xf numFmtId="0" fontId="5" fillId="9" borderId="12" xfId="0" applyFont="1" applyFill="1" applyBorder="1" applyAlignment="1">
      <alignment vertical="center"/>
    </xf>
    <xf numFmtId="0" fontId="5" fillId="6" borderId="41" xfId="0" applyFont="1" applyFill="1" applyBorder="1" applyAlignment="1">
      <alignment vertical="center"/>
    </xf>
    <xf numFmtId="168" fontId="4" fillId="0" borderId="8" xfId="0" applyNumberFormat="1" applyFont="1" applyBorder="1" applyAlignment="1">
      <alignment horizontal="right" vertical="center"/>
    </xf>
    <xf numFmtId="168" fontId="4" fillId="0" borderId="11" xfId="0" applyNumberFormat="1" applyFont="1" applyBorder="1" applyAlignment="1">
      <alignment horizontal="right" vertical="center"/>
    </xf>
    <xf numFmtId="168" fontId="4" fillId="0" borderId="13" xfId="0" applyNumberFormat="1" applyFont="1" applyBorder="1" applyAlignment="1">
      <alignment horizontal="right" vertical="center"/>
    </xf>
    <xf numFmtId="0" fontId="6" fillId="6" borderId="22" xfId="0" applyFont="1" applyFill="1" applyBorder="1" applyAlignment="1">
      <alignment horizontal="left" vertical="center"/>
    </xf>
    <xf numFmtId="0" fontId="6" fillId="6" borderId="38" xfId="0" applyFont="1" applyFill="1" applyBorder="1" applyAlignment="1">
      <alignment horizontal="left" vertical="center"/>
    </xf>
    <xf numFmtId="0" fontId="5" fillId="10" borderId="26" xfId="0" applyFont="1" applyFill="1" applyBorder="1" applyAlignment="1" applyProtection="1">
      <alignment horizontal="center" textRotation="90"/>
      <protection locked="0"/>
    </xf>
    <xf numFmtId="0" fontId="5" fillId="9" borderId="18" xfId="0" applyFont="1" applyFill="1" applyBorder="1" applyAlignment="1">
      <alignment horizontal="center" textRotation="90"/>
    </xf>
    <xf numFmtId="0" fontId="5" fillId="6" borderId="8" xfId="0" applyFont="1" applyFill="1" applyBorder="1" applyAlignment="1">
      <alignment horizontal="center" textRotation="90" wrapText="1"/>
    </xf>
    <xf numFmtId="0" fontId="5" fillId="6" borderId="7" xfId="0" applyFont="1" applyFill="1" applyBorder="1" applyAlignment="1">
      <alignment horizontal="center" textRotation="90" wrapText="1"/>
    </xf>
    <xf numFmtId="0" fontId="5" fillId="6" borderId="26" xfId="0" applyFont="1" applyFill="1" applyBorder="1" applyAlignment="1">
      <alignment horizontal="center" textRotation="90" wrapText="1"/>
    </xf>
    <xf numFmtId="0" fontId="5" fillId="6" borderId="7" xfId="0" applyFont="1" applyFill="1" applyBorder="1" applyAlignment="1">
      <alignment horizontal="center" textRotation="90"/>
    </xf>
    <xf numFmtId="0" fontId="5" fillId="6" borderId="18" xfId="0" applyFont="1" applyFill="1" applyBorder="1" applyAlignment="1">
      <alignment horizontal="left" vertical="center" wrapText="1"/>
    </xf>
    <xf numFmtId="0" fontId="5" fillId="6" borderId="8" xfId="0" applyFont="1" applyFill="1" applyBorder="1" applyAlignment="1">
      <alignment horizontal="left" vertical="center" wrapText="1"/>
    </xf>
    <xf numFmtId="0" fontId="4" fillId="0" borderId="58" xfId="0" applyFont="1" applyBorder="1" applyAlignment="1">
      <alignment wrapText="1"/>
    </xf>
    <xf numFmtId="0" fontId="6" fillId="0" borderId="65" xfId="0" applyFont="1" applyBorder="1" applyAlignment="1">
      <alignment wrapText="1"/>
    </xf>
    <xf numFmtId="0" fontId="6" fillId="0" borderId="42" xfId="0" applyFont="1" applyBorder="1" applyAlignment="1">
      <alignment wrapText="1"/>
    </xf>
    <xf numFmtId="0" fontId="6" fillId="0" borderId="4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6" fillId="0" borderId="16" xfId="0" applyFont="1" applyBorder="1" applyAlignment="1" applyProtection="1">
      <alignment horizontal="right" vertical="center"/>
      <protection locked="0"/>
    </xf>
    <xf numFmtId="0" fontId="6" fillId="0" borderId="42" xfId="0" applyFont="1" applyBorder="1" applyAlignment="1" applyProtection="1">
      <alignment horizontal="right" vertical="center"/>
      <protection locked="0"/>
    </xf>
    <xf numFmtId="2" fontId="6" fillId="0" borderId="17" xfId="0" applyNumberFormat="1" applyFont="1" applyBorder="1" applyAlignment="1" applyProtection="1">
      <alignment horizontal="right" vertical="center"/>
      <protection locked="0"/>
    </xf>
    <xf numFmtId="2" fontId="6" fillId="0" borderId="31" xfId="0" applyNumberFormat="1" applyFont="1" applyBorder="1" applyAlignment="1" applyProtection="1">
      <alignment horizontal="right" vertical="center"/>
      <protection locked="0"/>
    </xf>
    <xf numFmtId="0" fontId="4" fillId="0" borderId="10" xfId="0" applyFont="1" applyBorder="1" applyAlignment="1" applyProtection="1">
      <alignment horizontal="center" vertical="center"/>
      <protection locked="0"/>
    </xf>
    <xf numFmtId="0" fontId="6" fillId="0" borderId="10"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2" fontId="6" fillId="0" borderId="11" xfId="0" applyNumberFormat="1" applyFont="1" applyBorder="1" applyAlignment="1" applyProtection="1">
      <alignment horizontal="right" vertical="center"/>
      <protection locked="0"/>
    </xf>
    <xf numFmtId="0" fontId="18" fillId="0" borderId="33" xfId="0" applyFont="1" applyBorder="1" applyProtection="1">
      <protection locked="0"/>
    </xf>
    <xf numFmtId="0" fontId="18" fillId="0" borderId="34" xfId="0" applyFont="1" applyBorder="1" applyAlignment="1" applyProtection="1">
      <alignment horizontal="center" vertical="center"/>
      <protection locked="0"/>
    </xf>
    <xf numFmtId="0" fontId="18" fillId="0" borderId="20" xfId="0" applyFont="1" applyBorder="1" applyProtection="1">
      <protection locked="0"/>
    </xf>
    <xf numFmtId="0" fontId="18" fillId="0" borderId="53" xfId="0" applyFont="1" applyBorder="1" applyProtection="1">
      <protection locked="0"/>
    </xf>
    <xf numFmtId="0" fontId="18" fillId="0" borderId="36" xfId="0" applyFont="1" applyBorder="1" applyAlignment="1" applyProtection="1">
      <alignment horizontal="left" vertical="center"/>
      <protection locked="0"/>
    </xf>
    <xf numFmtId="0" fontId="18" fillId="0" borderId="37" xfId="0" applyFont="1" applyBorder="1" applyAlignment="1" applyProtection="1">
      <alignment horizontal="left" vertical="center"/>
      <protection locked="0"/>
    </xf>
    <xf numFmtId="0" fontId="6" fillId="7" borderId="29" xfId="0" applyFont="1" applyFill="1" applyBorder="1" applyProtection="1">
      <protection locked="0"/>
    </xf>
    <xf numFmtId="0" fontId="6" fillId="7" borderId="0" xfId="0" applyFont="1" applyFill="1" applyAlignment="1" applyProtection="1">
      <alignment horizontal="left" vertical="top"/>
      <protection locked="0"/>
    </xf>
    <xf numFmtId="0" fontId="6" fillId="7" borderId="0" xfId="0" applyFont="1" applyFill="1" applyAlignment="1" applyProtection="1">
      <alignment horizontal="left" vertical="top" wrapText="1"/>
      <protection locked="0"/>
    </xf>
    <xf numFmtId="0" fontId="6" fillId="7" borderId="0" xfId="0" applyFont="1" applyFill="1" applyProtection="1">
      <protection locked="0"/>
    </xf>
    <xf numFmtId="0" fontId="6" fillId="7" borderId="45" xfId="0" applyFont="1" applyFill="1" applyBorder="1" applyProtection="1">
      <protection locked="0"/>
    </xf>
    <xf numFmtId="0" fontId="6" fillId="7" borderId="49" xfId="0" applyFont="1" applyFill="1" applyBorder="1" applyProtection="1">
      <protection locked="0"/>
    </xf>
    <xf numFmtId="0" fontId="6" fillId="7" borderId="35" xfId="0" applyFont="1" applyFill="1" applyBorder="1" applyProtection="1">
      <protection locked="0"/>
    </xf>
    <xf numFmtId="0" fontId="6" fillId="7" borderId="30" xfId="0" applyFont="1" applyFill="1" applyBorder="1" applyProtection="1">
      <protection locked="0"/>
    </xf>
    <xf numFmtId="0" fontId="6" fillId="7" borderId="36" xfId="0" applyFont="1" applyFill="1" applyBorder="1" applyAlignment="1" applyProtection="1">
      <alignment horizontal="left" vertical="top" wrapText="1"/>
      <protection locked="0"/>
    </xf>
    <xf numFmtId="0" fontId="6" fillId="7" borderId="36" xfId="0" applyFont="1" applyFill="1" applyBorder="1" applyProtection="1">
      <protection locked="0"/>
    </xf>
    <xf numFmtId="0" fontId="6" fillId="7" borderId="37" xfId="0" applyFont="1" applyFill="1" applyBorder="1" applyProtection="1">
      <protection locked="0"/>
    </xf>
    <xf numFmtId="1" fontId="6" fillId="11" borderId="9" xfId="0" applyNumberFormat="1" applyFont="1" applyFill="1" applyBorder="1" applyAlignment="1">
      <alignment vertical="center"/>
    </xf>
    <xf numFmtId="1" fontId="4" fillId="11" borderId="20" xfId="0" applyNumberFormat="1" applyFont="1" applyFill="1" applyBorder="1" applyAlignment="1">
      <alignment vertical="center"/>
    </xf>
    <xf numFmtId="1" fontId="4" fillId="11" borderId="53" xfId="0" applyNumberFormat="1" applyFont="1" applyFill="1" applyBorder="1" applyAlignment="1">
      <alignment vertical="center"/>
    </xf>
    <xf numFmtId="1" fontId="6" fillId="11" borderId="14" xfId="0" applyNumberFormat="1" applyFont="1" applyFill="1" applyBorder="1" applyAlignment="1">
      <alignment vertical="center"/>
    </xf>
    <xf numFmtId="164" fontId="5" fillId="11" borderId="39" xfId="0" applyNumberFormat="1" applyFont="1" applyFill="1" applyBorder="1" applyAlignment="1">
      <alignment vertical="center"/>
    </xf>
    <xf numFmtId="164" fontId="5" fillId="11" borderId="55" xfId="0" applyNumberFormat="1" applyFont="1" applyFill="1" applyBorder="1" applyAlignment="1">
      <alignment vertical="center"/>
    </xf>
    <xf numFmtId="1" fontId="4" fillId="11" borderId="46" xfId="0" applyNumberFormat="1" applyFont="1" applyFill="1" applyBorder="1" applyAlignment="1">
      <alignment horizontal="right" vertical="center"/>
    </xf>
    <xf numFmtId="1" fontId="4" fillId="11" borderId="41" xfId="0" applyNumberFormat="1" applyFont="1" applyFill="1" applyBorder="1" applyAlignment="1">
      <alignment horizontal="right" vertical="center"/>
    </xf>
    <xf numFmtId="1" fontId="4" fillId="11" borderId="32" xfId="0" applyNumberFormat="1" applyFont="1" applyFill="1" applyBorder="1" applyAlignment="1">
      <alignment horizontal="right" vertical="center"/>
    </xf>
    <xf numFmtId="1" fontId="4" fillId="11" borderId="33" xfId="0" applyNumberFormat="1" applyFont="1" applyFill="1" applyBorder="1" applyAlignment="1">
      <alignment horizontal="right" vertical="center"/>
    </xf>
    <xf numFmtId="1" fontId="4" fillId="11" borderId="34" xfId="0" applyNumberFormat="1" applyFont="1" applyFill="1" applyBorder="1" applyAlignment="1">
      <alignment horizontal="right" vertical="center"/>
    </xf>
    <xf numFmtId="0" fontId="5" fillId="6" borderId="18" xfId="0" applyFont="1" applyFill="1" applyBorder="1" applyAlignment="1">
      <alignment horizontal="center" textRotation="90" wrapText="1"/>
    </xf>
    <xf numFmtId="1" fontId="7" fillId="0" borderId="10"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7" fillId="0" borderId="13" xfId="0" applyFont="1" applyBorder="1" applyAlignment="1">
      <alignment horizontal="left" vertical="center" wrapText="1"/>
    </xf>
    <xf numFmtId="1" fontId="7" fillId="0" borderId="11" xfId="0" applyNumberFormat="1" applyFont="1" applyBorder="1" applyAlignment="1">
      <alignment horizontal="center" vertical="center"/>
    </xf>
    <xf numFmtId="1" fontId="7" fillId="0" borderId="13" xfId="0" applyNumberFormat="1" applyFont="1" applyBorder="1" applyAlignment="1">
      <alignment horizontal="center" vertical="center"/>
    </xf>
    <xf numFmtId="1" fontId="7" fillId="0" borderId="27" xfId="0" applyNumberFormat="1" applyFont="1" applyBorder="1" applyAlignment="1">
      <alignment horizontal="center" vertical="center"/>
    </xf>
    <xf numFmtId="2" fontId="7" fillId="0" borderId="13" xfId="0" applyNumberFormat="1" applyFont="1" applyBorder="1" applyAlignment="1">
      <alignment horizontal="center" vertical="center"/>
    </xf>
    <xf numFmtId="1" fontId="0" fillId="0" borderId="0" xfId="0" applyNumberFormat="1" applyAlignment="1">
      <alignment vertical="center"/>
    </xf>
    <xf numFmtId="0" fontId="6" fillId="11" borderId="14" xfId="0" applyFont="1" applyFill="1" applyBorder="1" applyAlignment="1">
      <alignment vertical="center"/>
    </xf>
    <xf numFmtId="0" fontId="5" fillId="9" borderId="41" xfId="0" applyFont="1" applyFill="1" applyBorder="1" applyAlignment="1">
      <alignment vertical="center"/>
    </xf>
    <xf numFmtId="0" fontId="18" fillId="0" borderId="0" xfId="0" applyFont="1" applyAlignment="1" applyProtection="1">
      <alignment horizontal="left" vertical="center"/>
      <protection locked="0"/>
    </xf>
    <xf numFmtId="0" fontId="18" fillId="6" borderId="52" xfId="0" applyFont="1" applyFill="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8" fillId="0" borderId="34" xfId="0" applyFont="1" applyBorder="1" applyAlignment="1" applyProtection="1">
      <alignment horizontal="left" vertical="center"/>
      <protection locked="0"/>
    </xf>
    <xf numFmtId="0" fontId="0" fillId="0" borderId="0" xfId="0" applyAlignment="1" applyProtection="1">
      <alignment vertical="center"/>
      <protection locked="0"/>
    </xf>
    <xf numFmtId="0" fontId="6" fillId="0" borderId="45" xfId="0" applyFont="1" applyBorder="1" applyAlignment="1">
      <alignment vertical="center"/>
    </xf>
    <xf numFmtId="165" fontId="6" fillId="0" borderId="0" xfId="0" applyNumberFormat="1" applyFont="1" applyAlignment="1" applyProtection="1">
      <alignment vertical="center"/>
      <protection locked="0"/>
    </xf>
    <xf numFmtId="0" fontId="6" fillId="2" borderId="5" xfId="0" applyFont="1" applyFill="1" applyBorder="1" applyAlignment="1">
      <alignment horizontal="left" vertical="center"/>
    </xf>
    <xf numFmtId="0" fontId="0" fillId="0" borderId="15" xfId="0" applyBorder="1"/>
    <xf numFmtId="0" fontId="0" fillId="0" borderId="6" xfId="0" applyBorder="1"/>
    <xf numFmtId="0" fontId="4" fillId="5" borderId="5" xfId="0" applyFont="1" applyFill="1" applyBorder="1" applyAlignment="1">
      <alignment wrapText="1"/>
    </xf>
    <xf numFmtId="0" fontId="0" fillId="0" borderId="6" xfId="0" applyBorder="1" applyAlignment="1">
      <alignment wrapText="1"/>
    </xf>
    <xf numFmtId="165" fontId="6" fillId="2" borderId="5" xfId="0" applyNumberFormat="1" applyFont="1" applyFill="1" applyBorder="1" applyAlignment="1">
      <alignment horizontal="left" vertical="center"/>
    </xf>
    <xf numFmtId="1" fontId="6" fillId="2" borderId="5" xfId="0" applyNumberFormat="1" applyFont="1" applyFill="1" applyBorder="1" applyAlignment="1">
      <alignment horizontal="left" vertical="center"/>
    </xf>
    <xf numFmtId="1" fontId="0" fillId="0" borderId="15" xfId="0" applyNumberFormat="1" applyBorder="1"/>
    <xf numFmtId="1" fontId="0" fillId="0" borderId="6" xfId="0" applyNumberFormat="1" applyBorder="1"/>
    <xf numFmtId="0" fontId="6" fillId="2" borderId="5" xfId="0" applyFont="1" applyFill="1" applyBorder="1" applyAlignment="1">
      <alignment horizontal="left"/>
    </xf>
    <xf numFmtId="0" fontId="6" fillId="2" borderId="15" xfId="0" applyFont="1" applyFill="1" applyBorder="1" applyAlignment="1">
      <alignment horizontal="left"/>
    </xf>
    <xf numFmtId="0" fontId="0" fillId="0" borderId="6" xfId="0" applyBorder="1" applyAlignment="1">
      <alignment horizontal="left"/>
    </xf>
    <xf numFmtId="0" fontId="4" fillId="6" borderId="19" xfId="0" applyFont="1" applyFill="1" applyBorder="1" applyAlignment="1">
      <alignment horizontal="left" vertical="center" wrapText="1"/>
    </xf>
    <xf numFmtId="0" fontId="4" fillId="6" borderId="20" xfId="0" applyFont="1" applyFill="1" applyBorder="1" applyAlignment="1">
      <alignment horizontal="left" vertical="center" wrapText="1"/>
    </xf>
    <xf numFmtId="0" fontId="4" fillId="6" borderId="56" xfId="0" applyFont="1" applyFill="1" applyBorder="1" applyAlignment="1">
      <alignment horizontal="left" vertical="center" wrapText="1"/>
    </xf>
    <xf numFmtId="0" fontId="4" fillId="6" borderId="38" xfId="0" applyFont="1" applyFill="1" applyBorder="1" applyAlignment="1">
      <alignment horizontal="left" vertical="center" wrapText="1"/>
    </xf>
    <xf numFmtId="0" fontId="6" fillId="6" borderId="54" xfId="0" applyFont="1" applyFill="1" applyBorder="1" applyAlignment="1">
      <alignment horizontal="left" vertical="center" wrapText="1"/>
    </xf>
    <xf numFmtId="0" fontId="18" fillId="0" borderId="14" xfId="0"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0" fontId="18" fillId="0" borderId="55" xfId="0" applyFont="1" applyBorder="1" applyAlignment="1" applyProtection="1">
      <alignment horizontal="left" vertical="center"/>
      <protection locked="0"/>
    </xf>
    <xf numFmtId="0" fontId="4" fillId="6" borderId="39" xfId="0" applyFont="1" applyFill="1" applyBorder="1" applyAlignment="1">
      <alignment horizontal="left" vertical="center" wrapText="1"/>
    </xf>
    <xf numFmtId="0" fontId="4" fillId="6" borderId="54" xfId="0" applyFont="1" applyFill="1" applyBorder="1" applyAlignment="1">
      <alignment horizontal="left" vertical="center" wrapText="1"/>
    </xf>
    <xf numFmtId="0" fontId="18" fillId="0" borderId="9" xfId="0" applyFont="1" applyBorder="1" applyAlignment="1">
      <alignment horizontal="left" vertical="center"/>
    </xf>
    <xf numFmtId="0" fontId="18" fillId="0" borderId="20" xfId="0" applyFont="1" applyBorder="1" applyAlignment="1">
      <alignment horizontal="left" vertical="center"/>
    </xf>
    <xf numFmtId="0" fontId="18" fillId="0" borderId="53" xfId="0" applyFont="1" applyBorder="1" applyAlignment="1">
      <alignment horizontal="left" vertical="center"/>
    </xf>
    <xf numFmtId="0" fontId="4" fillId="0" borderId="0" xfId="0" applyFont="1" applyAlignment="1">
      <alignment horizontal="left" vertical="center"/>
    </xf>
    <xf numFmtId="0" fontId="0" fillId="0" borderId="0" xfId="0"/>
    <xf numFmtId="1" fontId="18" fillId="0" borderId="5" xfId="0" applyNumberFormat="1" applyFont="1" applyBorder="1" applyAlignment="1">
      <alignment horizontal="left" vertical="center"/>
    </xf>
    <xf numFmtId="0" fontId="18" fillId="0" borderId="15" xfId="0" applyFont="1" applyBorder="1" applyAlignment="1">
      <alignment horizontal="left" vertical="center"/>
    </xf>
    <xf numFmtId="0" fontId="18" fillId="0" borderId="57" xfId="0" applyFont="1" applyBorder="1" applyAlignment="1">
      <alignment horizontal="left" vertical="center"/>
    </xf>
    <xf numFmtId="0" fontId="4" fillId="6" borderId="32" xfId="0" applyFont="1" applyFill="1" applyBorder="1" applyAlignment="1">
      <alignment horizontal="left" vertical="center"/>
    </xf>
    <xf numFmtId="0" fontId="0" fillId="6" borderId="33" xfId="0" applyFill="1" applyBorder="1"/>
    <xf numFmtId="0" fontId="18" fillId="0" borderId="5" xfId="0" applyFont="1" applyBorder="1" applyAlignment="1">
      <alignment horizontal="left" vertical="center"/>
    </xf>
    <xf numFmtId="0" fontId="18" fillId="0" borderId="6" xfId="0" applyFont="1" applyBorder="1" applyAlignment="1">
      <alignment horizontal="left" vertical="center"/>
    </xf>
    <xf numFmtId="0" fontId="4" fillId="6" borderId="5" xfId="0" applyFont="1" applyFill="1" applyBorder="1" applyAlignment="1">
      <alignment horizontal="left" vertical="center"/>
    </xf>
    <xf numFmtId="0" fontId="6" fillId="6" borderId="15" xfId="0" applyFont="1" applyFill="1" applyBorder="1" applyAlignment="1">
      <alignment horizontal="left" vertical="center"/>
    </xf>
    <xf numFmtId="0" fontId="6" fillId="6" borderId="6" xfId="0" applyFont="1" applyFill="1" applyBorder="1" applyAlignment="1">
      <alignment horizontal="left" vertical="center"/>
    </xf>
    <xf numFmtId="165" fontId="4" fillId="6" borderId="32" xfId="0" applyNumberFormat="1" applyFont="1" applyFill="1" applyBorder="1" applyAlignment="1">
      <alignment horizontal="left" vertical="center" wrapText="1"/>
    </xf>
    <xf numFmtId="165" fontId="4" fillId="6" borderId="33" xfId="0" applyNumberFormat="1" applyFont="1" applyFill="1" applyBorder="1" applyAlignment="1">
      <alignment horizontal="left" vertical="center" wrapText="1"/>
    </xf>
    <xf numFmtId="165" fontId="4" fillId="6" borderId="52" xfId="0" applyNumberFormat="1" applyFont="1" applyFill="1" applyBorder="1" applyAlignment="1">
      <alignment horizontal="left" vertical="center" wrapText="1"/>
    </xf>
    <xf numFmtId="1" fontId="6" fillId="0" borderId="0" xfId="0" applyNumberFormat="1" applyFont="1" applyAlignment="1">
      <alignment vertical="top" wrapText="1"/>
    </xf>
    <xf numFmtId="0" fontId="6" fillId="11" borderId="1" xfId="0" applyFont="1" applyFill="1" applyBorder="1" applyAlignment="1">
      <alignment horizontal="left" vertical="center" wrapText="1"/>
    </xf>
    <xf numFmtId="0" fontId="6" fillId="11" borderId="2" xfId="0" applyFont="1" applyFill="1" applyBorder="1" applyAlignment="1">
      <alignment horizontal="left" vertical="center" wrapText="1"/>
    </xf>
    <xf numFmtId="0" fontId="6" fillId="11" borderId="44" xfId="0" applyFont="1" applyFill="1" applyBorder="1" applyAlignment="1">
      <alignment horizontal="left" vertical="center" wrapText="1"/>
    </xf>
    <xf numFmtId="0" fontId="6" fillId="11" borderId="50" xfId="0" applyFont="1" applyFill="1" applyBorder="1" applyAlignment="1">
      <alignment horizontal="left" vertical="center" wrapText="1"/>
    </xf>
    <xf numFmtId="0" fontId="6" fillId="11" borderId="0" xfId="0" applyFont="1" applyFill="1" applyAlignment="1">
      <alignment horizontal="left" vertical="center" wrapText="1"/>
    </xf>
    <xf numFmtId="0" fontId="6" fillId="11" borderId="59" xfId="0" applyFont="1" applyFill="1" applyBorder="1" applyAlignment="1">
      <alignment horizontal="left" vertical="center" wrapText="1"/>
    </xf>
    <xf numFmtId="0" fontId="6" fillId="11" borderId="3" xfId="0" applyFont="1" applyFill="1" applyBorder="1" applyAlignment="1">
      <alignment horizontal="left" vertical="center" wrapText="1"/>
    </xf>
    <xf numFmtId="0" fontId="6" fillId="11" borderId="60" xfId="0" applyFont="1" applyFill="1" applyBorder="1" applyAlignment="1">
      <alignment horizontal="left" vertical="center" wrapText="1"/>
    </xf>
    <xf numFmtId="0" fontId="6" fillId="11" borderId="66" xfId="0" applyFont="1" applyFill="1" applyBorder="1" applyAlignment="1">
      <alignment horizontal="left" vertical="center" wrapText="1"/>
    </xf>
    <xf numFmtId="2" fontId="4" fillId="6" borderId="48" xfId="0" applyNumberFormat="1" applyFont="1" applyFill="1" applyBorder="1" applyAlignment="1">
      <alignment horizontal="center" textRotation="90" wrapText="1"/>
    </xf>
    <xf numFmtId="0" fontId="0" fillId="6" borderId="40" xfId="0" applyFill="1" applyBorder="1"/>
    <xf numFmtId="0" fontId="6" fillId="0" borderId="0" xfId="0" applyFont="1" applyAlignment="1">
      <alignment horizontal="left" vertical="center" wrapText="1"/>
    </xf>
    <xf numFmtId="0" fontId="4" fillId="6" borderId="32"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6" borderId="34" xfId="0" applyFont="1" applyFill="1" applyBorder="1" applyAlignment="1">
      <alignment horizontal="left" vertical="center" wrapText="1"/>
    </xf>
    <xf numFmtId="1" fontId="4" fillId="7" borderId="32" xfId="0" applyNumberFormat="1" applyFont="1" applyFill="1" applyBorder="1" applyAlignment="1" applyProtection="1">
      <alignment horizontal="center" vertical="center"/>
      <protection locked="0"/>
    </xf>
    <xf numFmtId="1" fontId="0" fillId="7" borderId="34" xfId="0" applyNumberFormat="1" applyFill="1" applyBorder="1" applyAlignment="1" applyProtection="1">
      <alignment horizontal="center" vertical="center"/>
      <protection locked="0"/>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6" fillId="7" borderId="32" xfId="0" applyFont="1" applyFill="1" applyBorder="1" applyAlignment="1" applyProtection="1">
      <alignment horizontal="left" vertical="center" wrapText="1"/>
      <protection locked="0"/>
    </xf>
    <xf numFmtId="0" fontId="0" fillId="7" borderId="33" xfId="0" applyFill="1" applyBorder="1" applyAlignment="1" applyProtection="1">
      <alignment horizontal="left" vertical="center" wrapText="1"/>
      <protection locked="0"/>
    </xf>
    <xf numFmtId="0" fontId="0" fillId="7" borderId="34" xfId="0" applyFill="1" applyBorder="1" applyAlignment="1" applyProtection="1">
      <alignment horizontal="left" vertical="center" wrapText="1"/>
      <protection locked="0"/>
    </xf>
    <xf numFmtId="0" fontId="6" fillId="11" borderId="28" xfId="0" applyFont="1" applyFill="1" applyBorder="1" applyAlignment="1">
      <alignment horizontal="left" vertical="center" wrapText="1"/>
    </xf>
    <xf numFmtId="0" fontId="6" fillId="11" borderId="45" xfId="0" applyFont="1" applyFill="1" applyBorder="1" applyAlignment="1">
      <alignment horizontal="left" vertical="center" wrapText="1"/>
    </xf>
    <xf numFmtId="0" fontId="6" fillId="11" borderId="49" xfId="0" applyFont="1" applyFill="1" applyBorder="1" applyAlignment="1">
      <alignment horizontal="left" vertical="center" wrapText="1"/>
    </xf>
    <xf numFmtId="0" fontId="6" fillId="11" borderId="29" xfId="0" applyFont="1" applyFill="1" applyBorder="1" applyAlignment="1">
      <alignment horizontal="left" vertical="center" wrapText="1"/>
    </xf>
    <xf numFmtId="0" fontId="6" fillId="11" borderId="35" xfId="0" applyFont="1" applyFill="1" applyBorder="1" applyAlignment="1">
      <alignment horizontal="left" vertical="center" wrapText="1"/>
    </xf>
    <xf numFmtId="0" fontId="6" fillId="11" borderId="30" xfId="0" applyFont="1" applyFill="1" applyBorder="1" applyAlignment="1">
      <alignment horizontal="left" vertical="center" wrapText="1"/>
    </xf>
    <xf numFmtId="0" fontId="6" fillId="11" borderId="36" xfId="0" applyFont="1" applyFill="1" applyBorder="1" applyAlignment="1">
      <alignment horizontal="left" vertical="center" wrapText="1"/>
    </xf>
    <xf numFmtId="0" fontId="6" fillId="11" borderId="37" xfId="0" applyFont="1" applyFill="1" applyBorder="1" applyAlignment="1">
      <alignment horizontal="left" vertical="center" wrapText="1"/>
    </xf>
    <xf numFmtId="0" fontId="4" fillId="9" borderId="32"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4" fillId="9" borderId="52" xfId="0" applyFont="1" applyFill="1" applyBorder="1" applyAlignment="1">
      <alignment horizontal="left" vertical="center" wrapText="1"/>
    </xf>
    <xf numFmtId="164" fontId="6" fillId="9" borderId="33" xfId="0" applyNumberFormat="1" applyFont="1" applyFill="1" applyBorder="1" applyAlignment="1">
      <alignment horizontal="center" vertical="center" wrapText="1"/>
    </xf>
    <xf numFmtId="0" fontId="6" fillId="9" borderId="34" xfId="0" applyFont="1" applyFill="1" applyBorder="1" applyAlignment="1">
      <alignment horizontal="center" vertical="center" wrapText="1"/>
    </xf>
    <xf numFmtId="164" fontId="18" fillId="0" borderId="5" xfId="0" applyNumberFormat="1" applyFont="1" applyBorder="1" applyAlignment="1">
      <alignment horizontal="left" vertical="center"/>
    </xf>
    <xf numFmtId="164" fontId="18" fillId="0" borderId="15" xfId="0" applyNumberFormat="1" applyFont="1" applyBorder="1" applyAlignment="1">
      <alignment horizontal="left" vertical="center"/>
    </xf>
    <xf numFmtId="164" fontId="18" fillId="0" borderId="6" xfId="0" applyNumberFormat="1" applyFont="1" applyBorder="1" applyAlignment="1">
      <alignment horizontal="left" vertical="center"/>
    </xf>
    <xf numFmtId="164" fontId="18" fillId="0" borderId="57" xfId="0" applyNumberFormat="1" applyFont="1" applyBorder="1" applyAlignment="1">
      <alignment horizontal="left" vertical="center"/>
    </xf>
    <xf numFmtId="0" fontId="6" fillId="10" borderId="15" xfId="0" applyFont="1" applyFill="1" applyBorder="1" applyAlignment="1" applyProtection="1">
      <alignment vertical="center"/>
      <protection locked="0"/>
    </xf>
    <xf numFmtId="0" fontId="0" fillId="10" borderId="15" xfId="0" applyFill="1" applyBorder="1" applyAlignment="1" applyProtection="1">
      <alignment vertical="center"/>
      <protection locked="0"/>
    </xf>
    <xf numFmtId="0" fontId="0" fillId="10" borderId="6" xfId="0" applyFill="1" applyBorder="1" applyAlignment="1" applyProtection="1">
      <alignment vertical="center"/>
      <protection locked="0"/>
    </xf>
    <xf numFmtId="0" fontId="6" fillId="10" borderId="39" xfId="0" applyFont="1" applyFill="1" applyBorder="1" applyAlignment="1" applyProtection="1">
      <alignment vertical="center"/>
      <protection locked="0"/>
    </xf>
    <xf numFmtId="0" fontId="0" fillId="10" borderId="39" xfId="0" applyFill="1" applyBorder="1" applyAlignment="1" applyProtection="1">
      <alignment vertical="center"/>
      <protection locked="0"/>
    </xf>
    <xf numFmtId="0" fontId="0" fillId="10" borderId="54" xfId="0" applyFill="1" applyBorder="1" applyAlignment="1" applyProtection="1">
      <alignment vertical="center"/>
      <protection locked="0"/>
    </xf>
    <xf numFmtId="0" fontId="6" fillId="10" borderId="5" xfId="0" applyFont="1" applyFill="1" applyBorder="1" applyAlignment="1" applyProtection="1">
      <alignment vertical="center"/>
      <protection locked="0"/>
    </xf>
    <xf numFmtId="0" fontId="6" fillId="10" borderId="14" xfId="0" applyFont="1" applyFill="1" applyBorder="1" applyAlignment="1" applyProtection="1">
      <alignment vertical="center"/>
      <protection locked="0"/>
    </xf>
    <xf numFmtId="0" fontId="4" fillId="6" borderId="7" xfId="0" applyFont="1" applyFill="1" applyBorder="1" applyAlignment="1">
      <alignment horizontal="left" vertical="center" wrapText="1"/>
    </xf>
    <xf numFmtId="0" fontId="0" fillId="6" borderId="26" xfId="0" applyFill="1" applyBorder="1" applyAlignment="1">
      <alignment vertical="center" wrapText="1"/>
    </xf>
    <xf numFmtId="0" fontId="0" fillId="6" borderId="10" xfId="0" applyFill="1" applyBorder="1" applyAlignment="1">
      <alignment vertical="center" wrapText="1"/>
    </xf>
    <xf numFmtId="0" fontId="0" fillId="6" borderId="4" xfId="0" applyFill="1" applyBorder="1" applyAlignment="1">
      <alignment vertical="center" wrapText="1"/>
    </xf>
    <xf numFmtId="0" fontId="4" fillId="6" borderId="10" xfId="0" applyFont="1" applyFill="1" applyBorder="1" applyAlignment="1">
      <alignment horizontal="left" vertical="center" wrapText="1"/>
    </xf>
    <xf numFmtId="0" fontId="0" fillId="6" borderId="12" xfId="0" applyFill="1" applyBorder="1" applyAlignment="1">
      <alignment vertical="center" wrapText="1"/>
    </xf>
    <xf numFmtId="0" fontId="0" fillId="6" borderId="27" xfId="0" applyFill="1" applyBorder="1" applyAlignment="1">
      <alignment vertical="center" wrapText="1"/>
    </xf>
    <xf numFmtId="164" fontId="6" fillId="10" borderId="5" xfId="0" applyNumberFormat="1" applyFont="1" applyFill="1" applyBorder="1" applyAlignment="1" applyProtection="1">
      <alignment horizontal="left" vertical="center"/>
      <protection locked="0"/>
    </xf>
    <xf numFmtId="164" fontId="0" fillId="10" borderId="57" xfId="0" applyNumberFormat="1" applyFill="1" applyBorder="1" applyAlignment="1" applyProtection="1">
      <alignment horizontal="left" vertical="center"/>
      <protection locked="0"/>
    </xf>
    <xf numFmtId="0" fontId="3" fillId="11" borderId="5" xfId="0" applyFont="1" applyFill="1" applyBorder="1" applyAlignment="1">
      <alignment horizontal="left" vertical="center" wrapText="1"/>
    </xf>
    <xf numFmtId="0" fontId="0" fillId="11" borderId="15" xfId="0" applyFill="1" applyBorder="1" applyAlignment="1">
      <alignment horizontal="left" vertical="center" wrapText="1"/>
    </xf>
    <xf numFmtId="0" fontId="0" fillId="11" borderId="57" xfId="0" applyFill="1" applyBorder="1" applyAlignment="1">
      <alignment horizontal="left" vertical="center" wrapText="1"/>
    </xf>
    <xf numFmtId="0" fontId="6" fillId="10" borderId="26" xfId="0" applyFont="1" applyFill="1" applyBorder="1" applyAlignment="1" applyProtection="1">
      <alignment horizontal="left" vertical="center"/>
      <protection locked="0"/>
    </xf>
    <xf numFmtId="0" fontId="0" fillId="10" borderId="26" xfId="0" applyFill="1" applyBorder="1" applyAlignment="1" applyProtection="1">
      <alignment vertical="center"/>
      <protection locked="0"/>
    </xf>
    <xf numFmtId="0" fontId="0" fillId="10" borderId="8" xfId="0" applyFill="1" applyBorder="1" applyAlignment="1" applyProtection="1">
      <alignment vertical="center"/>
      <protection locked="0"/>
    </xf>
    <xf numFmtId="0" fontId="6" fillId="10" borderId="4" xfId="0" applyFont="1" applyFill="1" applyBorder="1" applyAlignment="1" applyProtection="1">
      <alignment horizontal="left" vertical="center"/>
      <protection locked="0"/>
    </xf>
    <xf numFmtId="0" fontId="0" fillId="10" borderId="4" xfId="0" applyFill="1" applyBorder="1" applyAlignment="1" applyProtection="1">
      <alignment vertical="center"/>
      <protection locked="0"/>
    </xf>
    <xf numFmtId="0" fontId="0" fillId="10" borderId="11" xfId="0" applyFill="1" applyBorder="1" applyAlignment="1" applyProtection="1">
      <alignment vertical="center"/>
      <protection locked="0"/>
    </xf>
    <xf numFmtId="0" fontId="6" fillId="10" borderId="27" xfId="0" applyFont="1" applyFill="1" applyBorder="1" applyAlignment="1" applyProtection="1">
      <alignment horizontal="left" vertical="center"/>
      <protection locked="0"/>
    </xf>
    <xf numFmtId="0" fontId="0" fillId="10" borderId="27" xfId="0" applyFill="1" applyBorder="1" applyAlignment="1" applyProtection="1">
      <alignment vertical="center"/>
      <protection locked="0"/>
    </xf>
    <xf numFmtId="0" fontId="0" fillId="10" borderId="13" xfId="0" applyFill="1" applyBorder="1" applyAlignment="1" applyProtection="1">
      <alignment vertical="center"/>
      <protection locked="0"/>
    </xf>
    <xf numFmtId="165" fontId="6" fillId="10" borderId="43" xfId="0" applyNumberFormat="1" applyFont="1" applyFill="1" applyBorder="1" applyAlignment="1" applyProtection="1">
      <alignment horizontal="left" vertical="center"/>
      <protection locked="0"/>
    </xf>
    <xf numFmtId="0" fontId="0" fillId="10" borderId="43" xfId="0" applyFill="1" applyBorder="1" applyAlignment="1" applyProtection="1">
      <alignment vertical="center"/>
      <protection locked="0"/>
    </xf>
    <xf numFmtId="0" fontId="0" fillId="10" borderId="47" xfId="0" applyFill="1" applyBorder="1" applyAlignment="1" applyProtection="1">
      <alignment vertical="center"/>
      <protection locked="0"/>
    </xf>
    <xf numFmtId="0" fontId="6" fillId="10" borderId="9" xfId="0" applyFont="1" applyFill="1" applyBorder="1" applyAlignment="1" applyProtection="1">
      <alignment horizontal="left" vertical="center"/>
      <protection locked="0"/>
    </xf>
    <xf numFmtId="0" fontId="0" fillId="10" borderId="20" xfId="0" applyFill="1" applyBorder="1" applyAlignment="1" applyProtection="1">
      <alignment vertical="center"/>
      <protection locked="0"/>
    </xf>
    <xf numFmtId="0" fontId="0" fillId="10" borderId="53" xfId="0" applyFill="1" applyBorder="1" applyAlignment="1" applyProtection="1">
      <alignment vertical="center"/>
      <protection locked="0"/>
    </xf>
    <xf numFmtId="1" fontId="6" fillId="10" borderId="5" xfId="0" applyNumberFormat="1" applyFont="1" applyFill="1" applyBorder="1" applyAlignment="1" applyProtection="1">
      <alignment horizontal="left" vertical="center"/>
      <protection locked="0"/>
    </xf>
    <xf numFmtId="0" fontId="0" fillId="10" borderId="57" xfId="0" applyFill="1" applyBorder="1" applyAlignment="1" applyProtection="1">
      <alignment vertical="center"/>
      <protection locked="0"/>
    </xf>
    <xf numFmtId="1" fontId="0" fillId="10" borderId="15" xfId="0" applyNumberFormat="1" applyFill="1" applyBorder="1" applyAlignment="1" applyProtection="1">
      <alignment vertical="center"/>
      <protection locked="0"/>
    </xf>
    <xf numFmtId="1" fontId="0" fillId="10" borderId="57" xfId="0" applyNumberFormat="1" applyFill="1" applyBorder="1" applyAlignment="1" applyProtection="1">
      <alignment vertical="center"/>
      <protection locked="0"/>
    </xf>
    <xf numFmtId="0" fontId="6" fillId="10" borderId="5" xfId="0" applyFont="1" applyFill="1" applyBorder="1" applyAlignment="1" applyProtection="1">
      <alignment horizontal="left" vertical="center"/>
      <protection locked="0"/>
    </xf>
    <xf numFmtId="0" fontId="0" fillId="10" borderId="15"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5" fillId="6" borderId="15" xfId="0" applyFont="1" applyFill="1" applyBorder="1" applyAlignment="1">
      <alignment horizontal="left" vertical="center"/>
    </xf>
    <xf numFmtId="0" fontId="5" fillId="6" borderId="6" xfId="0" applyFont="1" applyFill="1" applyBorder="1" applyAlignment="1">
      <alignment horizontal="left" vertical="center"/>
    </xf>
    <xf numFmtId="0" fontId="0" fillId="10" borderId="6" xfId="0" applyFill="1" applyBorder="1" applyAlignment="1" applyProtection="1">
      <alignment horizontal="left" vertical="center"/>
      <protection locked="0"/>
    </xf>
    <xf numFmtId="0" fontId="4" fillId="6" borderId="46" xfId="0" applyFont="1" applyFill="1" applyBorder="1" applyAlignment="1">
      <alignment horizontal="left" vertical="center"/>
    </xf>
    <xf numFmtId="0" fontId="6" fillId="6" borderId="43" xfId="0" applyFont="1" applyFill="1" applyBorder="1" applyAlignment="1">
      <alignment vertical="center"/>
    </xf>
    <xf numFmtId="0" fontId="6" fillId="11" borderId="32"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11" borderId="34" xfId="0" applyFont="1" applyFill="1" applyBorder="1" applyAlignment="1">
      <alignment horizontal="left" vertical="center" wrapText="1"/>
    </xf>
    <xf numFmtId="0" fontId="6" fillId="0" borderId="45" xfId="0" applyFont="1" applyBorder="1" applyAlignment="1">
      <alignment horizontal="left" vertical="center" wrapText="1"/>
    </xf>
    <xf numFmtId="164" fontId="6" fillId="0" borderId="4" xfId="0" applyNumberFormat="1" applyFont="1" applyBorder="1" applyAlignment="1">
      <alignment horizontal="right" vertical="center"/>
    </xf>
    <xf numFmtId="0" fontId="3" fillId="0" borderId="11" xfId="0" applyFont="1" applyBorder="1" applyAlignment="1">
      <alignment vertical="center"/>
    </xf>
    <xf numFmtId="164" fontId="6" fillId="0" borderId="58" xfId="0" applyNumberFormat="1" applyFont="1" applyBorder="1" applyAlignment="1">
      <alignment horizontal="right" vertical="center"/>
    </xf>
    <xf numFmtId="0" fontId="0" fillId="0" borderId="61" xfId="0" applyBorder="1" applyAlignment="1">
      <alignment vertical="center"/>
    </xf>
    <xf numFmtId="0" fontId="6" fillId="6" borderId="7" xfId="0" applyFont="1" applyFill="1" applyBorder="1" applyAlignment="1">
      <alignment horizontal="left" vertical="center"/>
    </xf>
    <xf numFmtId="0" fontId="6" fillId="6" borderId="26" xfId="0" applyFont="1" applyFill="1" applyBorder="1" applyAlignment="1">
      <alignment vertical="center"/>
    </xf>
    <xf numFmtId="0" fontId="6" fillId="6" borderId="10" xfId="0" applyFont="1" applyFill="1" applyBorder="1" applyAlignment="1">
      <alignment horizontal="left" vertical="center"/>
    </xf>
    <xf numFmtId="0" fontId="6" fillId="6" borderId="4" xfId="0" applyFont="1" applyFill="1" applyBorder="1" applyAlignment="1">
      <alignment vertical="center"/>
    </xf>
    <xf numFmtId="0" fontId="6" fillId="9" borderId="10" xfId="0" applyFont="1" applyFill="1" applyBorder="1" applyAlignment="1">
      <alignment horizontal="left" vertical="center"/>
    </xf>
    <xf numFmtId="0" fontId="6" fillId="9" borderId="4" xfId="0" applyFont="1" applyFill="1" applyBorder="1" applyAlignment="1">
      <alignment vertical="center"/>
    </xf>
    <xf numFmtId="0" fontId="6" fillId="6" borderId="24" xfId="0" applyFont="1" applyFill="1" applyBorder="1" applyAlignment="1">
      <alignment horizontal="left" vertical="center"/>
    </xf>
    <xf numFmtId="0" fontId="6" fillId="6" borderId="58" xfId="0" applyFont="1" applyFill="1" applyBorder="1" applyAlignment="1">
      <alignment vertical="center"/>
    </xf>
    <xf numFmtId="0" fontId="6" fillId="10" borderId="26" xfId="0" applyFont="1" applyFill="1" applyBorder="1" applyAlignment="1" applyProtection="1">
      <alignment horizontal="right" vertical="center"/>
      <protection locked="0"/>
    </xf>
    <xf numFmtId="1" fontId="6" fillId="0" borderId="4" xfId="0" applyNumberFormat="1" applyFont="1" applyBorder="1" applyAlignment="1">
      <alignment horizontal="right" vertical="center"/>
    </xf>
    <xf numFmtId="1" fontId="0" fillId="0" borderId="11" xfId="0" applyNumberFormat="1" applyBorder="1" applyAlignment="1">
      <alignment vertical="center"/>
    </xf>
    <xf numFmtId="0" fontId="0" fillId="0" borderId="11" xfId="0" applyBorder="1" applyAlignment="1">
      <alignment vertical="center"/>
    </xf>
    <xf numFmtId="0" fontId="6" fillId="9" borderId="4" xfId="0" applyFont="1" applyFill="1" applyBorder="1" applyAlignment="1">
      <alignment horizontal="right" vertical="center"/>
    </xf>
    <xf numFmtId="0" fontId="0" fillId="9" borderId="11" xfId="0" applyFill="1" applyBorder="1" applyAlignment="1">
      <alignment vertical="center"/>
    </xf>
    <xf numFmtId="0" fontId="6" fillId="10" borderId="32" xfId="0" applyFont="1" applyFill="1" applyBorder="1" applyAlignment="1" applyProtection="1">
      <alignment horizontal="left" vertical="center" wrapText="1"/>
      <protection locked="0"/>
    </xf>
    <xf numFmtId="0" fontId="0" fillId="10" borderId="33" xfId="0" applyFill="1" applyBorder="1" applyAlignment="1" applyProtection="1">
      <alignment horizontal="left" vertical="center" wrapText="1"/>
      <protection locked="0"/>
    </xf>
    <xf numFmtId="0" fontId="0" fillId="10" borderId="34" xfId="0" applyFill="1" applyBorder="1" applyAlignment="1" applyProtection="1">
      <alignment horizontal="left" vertical="center" wrapText="1"/>
      <protection locked="0"/>
    </xf>
    <xf numFmtId="49" fontId="18" fillId="0" borderId="0" xfId="0" applyNumberFormat="1" applyFont="1" applyAlignment="1" applyProtection="1">
      <alignment horizontal="left" vertical="center"/>
      <protection locked="0"/>
    </xf>
    <xf numFmtId="14" fontId="18" fillId="0" borderId="67" xfId="0" applyNumberFormat="1" applyFont="1" applyBorder="1" applyAlignment="1" applyProtection="1">
      <alignment horizontal="left" vertical="center"/>
      <protection locked="0"/>
    </xf>
    <xf numFmtId="14" fontId="18" fillId="0" borderId="33" xfId="0" applyNumberFormat="1" applyFont="1" applyBorder="1" applyAlignment="1" applyProtection="1">
      <alignment horizontal="left" vertical="center"/>
      <protection locked="0"/>
    </xf>
    <xf numFmtId="14" fontId="18" fillId="0" borderId="34" xfId="0" applyNumberFormat="1" applyFont="1" applyBorder="1" applyAlignment="1" applyProtection="1">
      <alignment horizontal="left" vertical="center"/>
      <protection locked="0"/>
    </xf>
    <xf numFmtId="0" fontId="18" fillId="10" borderId="67" xfId="0" applyFont="1" applyFill="1" applyBorder="1" applyAlignment="1" applyProtection="1">
      <alignment horizontal="center"/>
      <protection locked="0"/>
    </xf>
    <xf numFmtId="0" fontId="18" fillId="10" borderId="33" xfId="0" applyFont="1" applyFill="1" applyBorder="1" applyAlignment="1" applyProtection="1">
      <alignment horizontal="center"/>
      <protection locked="0"/>
    </xf>
    <xf numFmtId="0" fontId="18" fillId="10" borderId="34" xfId="0" applyFont="1" applyFill="1" applyBorder="1" applyAlignment="1" applyProtection="1">
      <alignment horizontal="center"/>
      <protection locked="0"/>
    </xf>
    <xf numFmtId="0" fontId="18" fillId="10" borderId="9" xfId="0" applyFont="1" applyFill="1" applyBorder="1" applyAlignment="1" applyProtection="1">
      <alignment horizontal="center"/>
      <protection locked="0"/>
    </xf>
    <xf numFmtId="0" fontId="18" fillId="10" borderId="20" xfId="0" applyFont="1" applyFill="1" applyBorder="1" applyAlignment="1" applyProtection="1">
      <alignment horizontal="center"/>
      <protection locked="0"/>
    </xf>
    <xf numFmtId="0" fontId="18" fillId="10" borderId="53" xfId="0" applyFont="1" applyFill="1" applyBorder="1" applyAlignment="1" applyProtection="1">
      <alignment horizontal="center"/>
      <protection locked="0"/>
    </xf>
    <xf numFmtId="0" fontId="18" fillId="10" borderId="14" xfId="0" applyFont="1" applyFill="1" applyBorder="1" applyAlignment="1" applyProtection="1">
      <alignment horizontal="center" vertical="center"/>
      <protection locked="0"/>
    </xf>
    <xf numFmtId="0" fontId="18" fillId="10" borderId="39" xfId="0" applyFont="1" applyFill="1" applyBorder="1" applyAlignment="1" applyProtection="1">
      <alignment horizontal="center" vertical="center"/>
      <protection locked="0"/>
    </xf>
    <xf numFmtId="0" fontId="18" fillId="10" borderId="55" xfId="0" applyFont="1" applyFill="1" applyBorder="1" applyAlignment="1" applyProtection="1">
      <alignment horizontal="center" vertical="center"/>
      <protection locked="0"/>
    </xf>
    <xf numFmtId="0" fontId="0" fillId="6" borderId="54" xfId="0" applyFill="1" applyBorder="1" applyAlignment="1">
      <alignment horizontal="left" vertical="center" wrapText="1"/>
    </xf>
    <xf numFmtId="0" fontId="18" fillId="10" borderId="14" xfId="0" applyFont="1" applyFill="1" applyBorder="1" applyAlignment="1" applyProtection="1">
      <alignment horizontal="left" vertical="center"/>
      <protection locked="0"/>
    </xf>
    <xf numFmtId="0" fontId="18" fillId="10" borderId="39" xfId="0" applyFont="1" applyFill="1" applyBorder="1" applyAlignment="1" applyProtection="1">
      <alignment horizontal="left" vertical="center"/>
      <protection locked="0"/>
    </xf>
    <xf numFmtId="0" fontId="18" fillId="10" borderId="55" xfId="0" applyFont="1" applyFill="1" applyBorder="1" applyAlignment="1" applyProtection="1">
      <alignment horizontal="left" vertical="center"/>
      <protection locked="0"/>
    </xf>
    <xf numFmtId="164" fontId="5" fillId="0" borderId="33" xfId="0" applyNumberFormat="1" applyFont="1" applyBorder="1" applyAlignment="1">
      <alignment horizontal="center" vertical="center"/>
    </xf>
    <xf numFmtId="0" fontId="0" fillId="0" borderId="34" xfId="0" applyBorder="1" applyAlignment="1">
      <alignment horizontal="center" vertical="center"/>
    </xf>
    <xf numFmtId="1" fontId="4" fillId="10" borderId="32" xfId="0" applyNumberFormat="1" applyFont="1" applyFill="1" applyBorder="1" applyAlignment="1" applyProtection="1">
      <alignment horizontal="center" vertical="center"/>
      <protection locked="0"/>
    </xf>
    <xf numFmtId="1" fontId="0" fillId="10" borderId="34" xfId="0" applyNumberFormat="1" applyFill="1" applyBorder="1" applyAlignment="1" applyProtection="1">
      <alignment horizontal="center" vertical="center"/>
      <protection locked="0"/>
    </xf>
    <xf numFmtId="0" fontId="21" fillId="6" borderId="5" xfId="0" applyFont="1" applyFill="1" applyBorder="1" applyAlignment="1">
      <alignment horizontal="left" vertical="center"/>
    </xf>
    <xf numFmtId="0" fontId="5" fillId="6" borderId="4" xfId="0" applyFont="1" applyFill="1" applyBorder="1" applyAlignment="1">
      <alignment wrapText="1"/>
    </xf>
    <xf numFmtId="0" fontId="0" fillId="7" borderId="4" xfId="0" applyFill="1" applyBorder="1" applyAlignment="1">
      <alignment vertical="center"/>
    </xf>
    <xf numFmtId="4" fontId="3" fillId="0" borderId="4" xfId="0" applyNumberFormat="1" applyFont="1" applyBorder="1" applyAlignment="1">
      <alignment vertical="center"/>
    </xf>
    <xf numFmtId="1" fontId="0" fillId="0" borderId="4" xfId="0" applyNumberFormat="1" applyBorder="1" applyAlignment="1">
      <alignment vertical="center"/>
    </xf>
    <xf numFmtId="164" fontId="0" fillId="0" borderId="4" xfId="0" applyNumberFormat="1" applyBorder="1" applyAlignment="1">
      <alignment vertical="center"/>
    </xf>
    <xf numFmtId="164" fontId="0" fillId="7" borderId="4" xfId="0" applyNumberFormat="1" applyFill="1" applyBorder="1" applyAlignment="1">
      <alignment vertical="center"/>
    </xf>
    <xf numFmtId="167" fontId="0" fillId="0" borderId="4" xfId="0" applyNumberFormat="1" applyBorder="1" applyAlignment="1">
      <alignment vertical="center"/>
    </xf>
    <xf numFmtId="167" fontId="0" fillId="7" borderId="4" xfId="0" applyNumberFormat="1" applyFill="1" applyBorder="1" applyAlignment="1">
      <alignment vertical="center"/>
    </xf>
  </cellXfs>
  <cellStyles count="4">
    <cellStyle name="Normal" xfId="0" builtinId="0"/>
    <cellStyle name="Normal 2" xfId="2" xr:uid="{00000000-0005-0000-0000-000001000000}"/>
    <cellStyle name="Normal 2 2" xfId="3" xr:uid="{82D40211-199B-44F7-82A2-5AEDCCCCC45F}"/>
    <cellStyle name="Per cent" xfId="1" builtinId="5"/>
  </cellStyles>
  <dxfs count="31">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
      <font>
        <strike val="0"/>
      </font>
      <fill>
        <patternFill patternType="solid">
          <fgColor rgb="FFFCD5B4"/>
          <bgColor rgb="FFFF0000"/>
        </patternFill>
      </fill>
    </dxf>
  </dxfs>
  <tableStyles count="0" defaultTableStyle="TableStyleMedium9" defaultPivotStyle="PivotStyleLight16"/>
  <colors>
    <mruColors>
      <color rgb="FFD8E4BC"/>
      <color rgb="FFC5D9F1"/>
      <color rgb="FFFCD5B4"/>
      <color rgb="FFFFFF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55"/>
  <sheetViews>
    <sheetView workbookViewId="0">
      <selection activeCell="H20" sqref="H20"/>
    </sheetView>
  </sheetViews>
  <sheetFormatPr defaultRowHeight="12.75" x14ac:dyDescent="0.2"/>
  <cols>
    <col min="1" max="1" width="22.7109375" customWidth="1"/>
    <col min="2" max="2" width="11.28515625" customWidth="1"/>
    <col min="3" max="10" width="6.7109375" customWidth="1"/>
    <col min="11" max="11" width="5.42578125" customWidth="1"/>
    <col min="12" max="12" width="1.28515625" customWidth="1"/>
    <col min="13" max="13" width="7.85546875" style="4" customWidth="1"/>
    <col min="14" max="14" width="25.7109375" style="4" customWidth="1"/>
    <col min="15" max="15" width="2.140625" style="4" customWidth="1"/>
    <col min="16" max="16" width="6" customWidth="1"/>
    <col min="17" max="17" width="25.7109375" customWidth="1"/>
    <col min="18" max="18" width="2" customWidth="1"/>
    <col min="19" max="20" width="6" customWidth="1"/>
    <col min="21" max="21" width="6" style="68" customWidth="1"/>
    <col min="22" max="22" width="2.7109375" customWidth="1"/>
    <col min="23" max="23" width="6" customWidth="1"/>
    <col min="24" max="24" width="8.28515625" customWidth="1"/>
    <col min="25" max="25" width="2.28515625" customWidth="1"/>
    <col min="26" max="26" width="9.28515625" customWidth="1"/>
    <col min="27" max="27" width="25.7109375" customWidth="1"/>
    <col min="28" max="28" width="50.42578125" hidden="1" customWidth="1"/>
    <col min="29" max="29" width="2.85546875" customWidth="1"/>
    <col min="30" max="35" width="5.7109375" customWidth="1"/>
    <col min="36" max="36" width="6.5703125" customWidth="1"/>
    <col min="37" max="37" width="2.85546875" customWidth="1"/>
    <col min="38" max="38" width="7.5703125" customWidth="1"/>
    <col min="39" max="48" width="5.7109375" customWidth="1"/>
    <col min="49" max="49" width="3.7109375" customWidth="1"/>
  </cols>
  <sheetData>
    <row r="1" spans="1:46" ht="15.75" x14ac:dyDescent="0.25">
      <c r="A1" s="45" t="s">
        <v>0</v>
      </c>
      <c r="P1" s="4"/>
    </row>
    <row r="2" spans="1:46" s="2" customFormat="1" ht="15.75" customHeight="1" x14ac:dyDescent="0.25">
      <c r="A2" s="46" t="s">
        <v>1</v>
      </c>
      <c r="B2" s="6"/>
      <c r="C2" s="7"/>
      <c r="D2" s="7"/>
      <c r="E2" s="7"/>
      <c r="F2" s="7"/>
      <c r="G2" s="7"/>
      <c r="H2" s="7"/>
      <c r="I2" s="7"/>
      <c r="J2" s="7"/>
      <c r="K2" s="7"/>
      <c r="L2" s="7"/>
      <c r="M2" s="8"/>
      <c r="N2" s="1"/>
      <c r="O2" s="1"/>
      <c r="P2" s="55" t="s">
        <v>2</v>
      </c>
      <c r="Q2" s="66"/>
      <c r="R2" s="6"/>
      <c r="S2" s="67"/>
      <c r="T2" s="360"/>
      <c r="U2" s="69"/>
      <c r="V2" s="59"/>
      <c r="W2" s="67"/>
      <c r="X2" s="361"/>
      <c r="Z2" s="50"/>
      <c r="AA2" s="62" t="s">
        <v>3</v>
      </c>
      <c r="AG2" s="9"/>
      <c r="AH2" s="9"/>
      <c r="AI2" s="9"/>
      <c r="AJ2" s="9"/>
      <c r="AO2" s="9"/>
      <c r="AT2" s="1"/>
    </row>
    <row r="3" spans="1:46" s="2" customFormat="1" ht="15.75" x14ac:dyDescent="0.25">
      <c r="A3" s="46" t="s">
        <v>4</v>
      </c>
      <c r="B3" s="456"/>
      <c r="C3" s="457"/>
      <c r="D3" s="457"/>
      <c r="E3" s="457"/>
      <c r="F3" s="457"/>
      <c r="G3" s="457"/>
      <c r="H3" s="457"/>
      <c r="I3" s="457"/>
      <c r="J3" s="457"/>
      <c r="K3" s="457"/>
      <c r="L3" s="457"/>
      <c r="M3" s="458"/>
      <c r="N3" s="1"/>
      <c r="O3" s="1"/>
      <c r="P3" s="55" t="s">
        <v>5</v>
      </c>
      <c r="Q3" s="65"/>
      <c r="R3" s="455"/>
      <c r="S3" s="451"/>
      <c r="T3" s="451"/>
      <c r="U3" s="451"/>
      <c r="V3" s="451"/>
      <c r="W3" s="451"/>
      <c r="X3" s="452"/>
      <c r="Z3" s="50"/>
      <c r="AA3" s="58"/>
      <c r="AG3" s="9"/>
      <c r="AH3" s="9"/>
      <c r="AI3" s="9"/>
      <c r="AJ3" s="9"/>
      <c r="AO3" s="9"/>
      <c r="AT3" s="1"/>
    </row>
    <row r="4" spans="1:46" s="2" customFormat="1" ht="42.75" customHeight="1" x14ac:dyDescent="0.25">
      <c r="A4" s="46" t="s">
        <v>6</v>
      </c>
      <c r="B4" s="10"/>
      <c r="C4" s="7"/>
      <c r="D4" s="7"/>
      <c r="E4" s="7"/>
      <c r="F4" s="7"/>
      <c r="G4" s="7"/>
      <c r="H4" s="7"/>
      <c r="I4" s="7"/>
      <c r="J4" s="7"/>
      <c r="K4" s="7"/>
      <c r="L4" s="7"/>
      <c r="M4" s="8"/>
      <c r="N4" s="1"/>
      <c r="O4" s="1"/>
      <c r="P4" s="453" t="s">
        <v>7</v>
      </c>
      <c r="Q4" s="454"/>
      <c r="R4" s="450"/>
      <c r="S4" s="451"/>
      <c r="T4" s="451"/>
      <c r="U4" s="451"/>
      <c r="V4" s="451"/>
      <c r="W4" s="451"/>
      <c r="X4" s="452"/>
      <c r="Z4" s="50"/>
      <c r="AA4" s="63" t="s">
        <v>8</v>
      </c>
      <c r="AG4" s="54"/>
      <c r="AH4" s="54"/>
      <c r="AI4" s="54"/>
      <c r="AJ4" s="54"/>
      <c r="AO4" s="9"/>
      <c r="AT4" s="1"/>
    </row>
    <row r="5" spans="1:46" s="2" customFormat="1" ht="15.75" x14ac:dyDescent="0.25">
      <c r="A5" s="46" t="s">
        <v>9</v>
      </c>
      <c r="B5" s="10"/>
      <c r="C5" s="7"/>
      <c r="D5" s="7"/>
      <c r="E5" s="7"/>
      <c r="F5" s="7"/>
      <c r="G5" s="7"/>
      <c r="H5" s="7"/>
      <c r="I5" s="7"/>
      <c r="J5" s="7"/>
      <c r="K5" s="7"/>
      <c r="L5" s="7"/>
      <c r="M5" s="8"/>
      <c r="N5" s="1"/>
      <c r="O5" s="1"/>
      <c r="P5" s="64"/>
      <c r="Q5" s="60"/>
      <c r="T5" s="49"/>
      <c r="U5" s="48"/>
      <c r="Z5" s="50"/>
      <c r="AB5" s="61"/>
      <c r="AG5" s="54"/>
      <c r="AH5" s="54"/>
      <c r="AI5" s="54"/>
      <c r="AJ5" s="54"/>
      <c r="AO5" s="9"/>
      <c r="AT5" s="1"/>
    </row>
    <row r="6" spans="1:46" s="2" customFormat="1" ht="15.75" x14ac:dyDescent="0.25">
      <c r="A6" s="44" t="s">
        <v>10</v>
      </c>
      <c r="B6" s="450"/>
      <c r="C6" s="451"/>
      <c r="D6" s="7"/>
      <c r="E6" s="17"/>
      <c r="F6" s="56" t="s">
        <v>11</v>
      </c>
      <c r="G6" s="7"/>
      <c r="H6" s="7"/>
      <c r="I6" s="7"/>
      <c r="J6" s="17"/>
      <c r="K6" s="459"/>
      <c r="L6" s="460"/>
      <c r="M6" s="461"/>
      <c r="N6" s="1"/>
      <c r="O6" s="1"/>
      <c r="U6" s="48"/>
      <c r="Z6" s="51"/>
    </row>
    <row r="7" spans="1:46" s="2" customFormat="1" ht="16.5" thickBot="1" x14ac:dyDescent="0.3">
      <c r="A7" s="1"/>
      <c r="B7" s="13"/>
      <c r="M7" s="1"/>
      <c r="N7" s="1"/>
      <c r="O7" s="1"/>
      <c r="P7" s="1"/>
      <c r="Q7" s="5"/>
      <c r="R7" s="5"/>
      <c r="S7" s="5"/>
      <c r="T7" s="5"/>
      <c r="U7" s="70"/>
      <c r="V7" s="5"/>
      <c r="W7" s="5"/>
      <c r="X7" s="5"/>
      <c r="Y7" s="5"/>
      <c r="Z7" s="5"/>
      <c r="AA7" s="5"/>
      <c r="AF7" s="12"/>
    </row>
    <row r="8" spans="1:46" s="2" customFormat="1" ht="16.5" thickBot="1" x14ac:dyDescent="0.3">
      <c r="A8" s="18"/>
      <c r="B8" s="19" t="s">
        <v>12</v>
      </c>
      <c r="C8" s="20"/>
      <c r="D8" s="21"/>
      <c r="E8" s="21"/>
      <c r="F8" s="20"/>
      <c r="G8" s="21"/>
      <c r="H8" s="21"/>
      <c r="I8" s="21"/>
      <c r="J8" s="21"/>
      <c r="K8" s="21"/>
      <c r="L8" s="21"/>
      <c r="M8" s="24"/>
      <c r="N8" s="22"/>
      <c r="O8" s="1"/>
      <c r="P8" s="23" t="s">
        <v>13</v>
      </c>
      <c r="Q8" s="53"/>
      <c r="R8" s="5"/>
      <c r="S8" s="25" t="s">
        <v>14</v>
      </c>
      <c r="T8" s="26"/>
      <c r="U8" s="71"/>
      <c r="W8" s="25" t="s">
        <v>15</v>
      </c>
      <c r="X8" s="24"/>
      <c r="Y8" s="52"/>
      <c r="Z8" s="25" t="s">
        <v>16</v>
      </c>
      <c r="AA8" s="27"/>
      <c r="AB8" s="1"/>
    </row>
    <row r="9" spans="1:46" s="2" customFormat="1" ht="96.75" customHeight="1" x14ac:dyDescent="0.25">
      <c r="A9" s="79" t="s">
        <v>17</v>
      </c>
      <c r="B9" s="80"/>
      <c r="C9" s="80"/>
      <c r="D9" s="80"/>
      <c r="E9" s="80"/>
      <c r="F9" s="80"/>
      <c r="G9" s="80"/>
      <c r="H9" s="80"/>
      <c r="I9" s="81"/>
      <c r="J9" s="81"/>
      <c r="K9" s="82"/>
      <c r="L9" s="135"/>
      <c r="M9" s="86" t="s">
        <v>18</v>
      </c>
      <c r="N9" s="134" t="s">
        <v>19</v>
      </c>
      <c r="O9" s="84"/>
      <c r="P9" s="83" t="s">
        <v>20</v>
      </c>
      <c r="Q9" s="85" t="s">
        <v>21</v>
      </c>
      <c r="S9" s="86" t="s">
        <v>22</v>
      </c>
      <c r="T9" s="87" t="s">
        <v>23</v>
      </c>
      <c r="U9" s="88" t="s">
        <v>24</v>
      </c>
      <c r="V9" s="84"/>
      <c r="W9" s="86" t="s">
        <v>25</v>
      </c>
      <c r="X9" s="89" t="s">
        <v>26</v>
      </c>
      <c r="Z9" s="90" t="s">
        <v>27</v>
      </c>
      <c r="AA9" s="91" t="s">
        <v>28</v>
      </c>
    </row>
    <row r="10" spans="1:46" s="9" customFormat="1" ht="15.75" x14ac:dyDescent="0.2">
      <c r="A10" s="92">
        <v>1</v>
      </c>
      <c r="B10" s="93"/>
      <c r="C10" s="93"/>
      <c r="D10" s="93"/>
      <c r="E10" s="93"/>
      <c r="F10" s="93"/>
      <c r="G10" s="93"/>
      <c r="H10" s="93"/>
      <c r="I10" s="93"/>
      <c r="J10" s="93"/>
      <c r="K10" s="94"/>
      <c r="L10" s="136"/>
      <c r="M10" s="95"/>
      <c r="N10" s="96"/>
      <c r="O10" s="97"/>
      <c r="P10" s="98"/>
      <c r="Q10" s="99"/>
      <c r="S10" s="100"/>
      <c r="T10" s="101"/>
      <c r="U10" s="102"/>
      <c r="V10" s="11"/>
      <c r="W10" s="103"/>
      <c r="X10" s="104"/>
      <c r="Z10" s="105"/>
      <c r="AA10" s="106"/>
    </row>
    <row r="11" spans="1:46" s="9" customFormat="1" ht="15.75" x14ac:dyDescent="0.2">
      <c r="A11" s="92">
        <v>2</v>
      </c>
      <c r="B11" s="93"/>
      <c r="C11" s="93"/>
      <c r="D11" s="93"/>
      <c r="E11" s="93"/>
      <c r="F11" s="93"/>
      <c r="G11" s="93"/>
      <c r="H11" s="93"/>
      <c r="I11" s="93"/>
      <c r="J11" s="93"/>
      <c r="K11" s="94"/>
      <c r="L11" s="136"/>
      <c r="M11" s="95"/>
      <c r="N11" s="96"/>
      <c r="O11" s="97"/>
      <c r="P11" s="107"/>
      <c r="Q11" s="108"/>
      <c r="S11" s="100"/>
      <c r="T11" s="101"/>
      <c r="U11" s="102"/>
      <c r="V11" s="11"/>
      <c r="W11" s="103"/>
      <c r="X11" s="104"/>
      <c r="Z11" s="105"/>
      <c r="AA11" s="106"/>
    </row>
    <row r="12" spans="1:46" s="9" customFormat="1" ht="15.75" x14ac:dyDescent="0.2">
      <c r="A12" s="92">
        <v>3</v>
      </c>
      <c r="B12" s="93"/>
      <c r="C12" s="93"/>
      <c r="D12" s="93"/>
      <c r="E12" s="93"/>
      <c r="F12" s="93"/>
      <c r="G12" s="93"/>
      <c r="H12" s="93"/>
      <c r="I12" s="93"/>
      <c r="J12" s="93"/>
      <c r="K12" s="94"/>
      <c r="L12" s="136"/>
      <c r="M12" s="95"/>
      <c r="N12" s="96"/>
      <c r="O12" s="97"/>
      <c r="P12" s="107"/>
      <c r="Q12" s="108"/>
      <c r="S12" s="100"/>
      <c r="T12" s="101"/>
      <c r="U12" s="102"/>
      <c r="V12" s="11"/>
      <c r="W12" s="103"/>
      <c r="X12" s="104"/>
      <c r="Z12" s="105"/>
      <c r="AA12" s="106"/>
    </row>
    <row r="13" spans="1:46" s="9" customFormat="1" ht="15.75" x14ac:dyDescent="0.2">
      <c r="A13" s="92">
        <v>4</v>
      </c>
      <c r="B13" s="93"/>
      <c r="C13" s="93"/>
      <c r="D13" s="93"/>
      <c r="E13" s="93"/>
      <c r="F13" s="93"/>
      <c r="G13" s="93"/>
      <c r="H13" s="93"/>
      <c r="I13" s="93"/>
      <c r="J13" s="93"/>
      <c r="K13" s="94"/>
      <c r="L13" s="136"/>
      <c r="M13" s="95"/>
      <c r="N13" s="96"/>
      <c r="O13" s="97"/>
      <c r="P13" s="107"/>
      <c r="Q13" s="108"/>
      <c r="S13" s="100"/>
      <c r="T13" s="101"/>
      <c r="U13" s="102"/>
      <c r="V13" s="11"/>
      <c r="W13" s="103"/>
      <c r="X13" s="104"/>
      <c r="Z13" s="105"/>
      <c r="AA13" s="106"/>
    </row>
    <row r="14" spans="1:46" s="9" customFormat="1" ht="15.75" x14ac:dyDescent="0.2">
      <c r="A14" s="92">
        <v>5</v>
      </c>
      <c r="B14" s="93"/>
      <c r="C14" s="93"/>
      <c r="D14" s="93"/>
      <c r="E14" s="93"/>
      <c r="F14" s="93"/>
      <c r="G14" s="93"/>
      <c r="H14" s="93"/>
      <c r="I14" s="93"/>
      <c r="J14" s="93"/>
      <c r="K14" s="94"/>
      <c r="L14" s="136"/>
      <c r="M14" s="95"/>
      <c r="N14" s="96"/>
      <c r="O14" s="97"/>
      <c r="P14" s="107"/>
      <c r="Q14" s="108"/>
      <c r="S14" s="100"/>
      <c r="T14" s="101"/>
      <c r="U14" s="102"/>
      <c r="V14" s="11"/>
      <c r="W14" s="103"/>
      <c r="X14" s="104"/>
      <c r="Z14" s="105"/>
      <c r="AA14" s="106"/>
    </row>
    <row r="15" spans="1:46" s="2" customFormat="1" ht="15.75" x14ac:dyDescent="0.2">
      <c r="A15" s="92">
        <v>6</v>
      </c>
      <c r="B15" s="93"/>
      <c r="C15" s="93"/>
      <c r="D15" s="93"/>
      <c r="E15" s="93"/>
      <c r="F15" s="93"/>
      <c r="G15" s="93"/>
      <c r="H15" s="93"/>
      <c r="I15" s="93"/>
      <c r="J15" s="93"/>
      <c r="K15" s="94"/>
      <c r="L15" s="136"/>
      <c r="M15" s="95"/>
      <c r="N15" s="96"/>
      <c r="O15" s="97"/>
      <c r="P15" s="107"/>
      <c r="Q15" s="108"/>
      <c r="S15" s="100"/>
      <c r="T15" s="101"/>
      <c r="U15" s="102"/>
      <c r="V15" s="11"/>
      <c r="W15" s="103"/>
      <c r="X15" s="104"/>
      <c r="Z15" s="105"/>
      <c r="AA15" s="106"/>
      <c r="AB15" s="109"/>
    </row>
    <row r="16" spans="1:46" s="2" customFormat="1" ht="15.75" x14ac:dyDescent="0.2">
      <c r="A16" s="92">
        <v>7</v>
      </c>
      <c r="B16" s="93"/>
      <c r="C16" s="93"/>
      <c r="D16" s="93"/>
      <c r="E16" s="93"/>
      <c r="F16" s="93"/>
      <c r="G16" s="93"/>
      <c r="H16" s="93"/>
      <c r="I16" s="93"/>
      <c r="J16" s="93"/>
      <c r="K16" s="94"/>
      <c r="L16" s="136"/>
      <c r="M16" s="95"/>
      <c r="N16" s="96"/>
      <c r="O16" s="97"/>
      <c r="P16" s="107"/>
      <c r="Q16" s="108"/>
      <c r="S16" s="100"/>
      <c r="T16" s="101"/>
      <c r="U16" s="102"/>
      <c r="V16" s="11"/>
      <c r="W16" s="103"/>
      <c r="X16" s="104"/>
      <c r="Z16" s="105"/>
      <c r="AA16" s="106"/>
      <c r="AB16" s="109"/>
    </row>
    <row r="17" spans="1:28" s="2" customFormat="1" ht="15.75" x14ac:dyDescent="0.2">
      <c r="A17" s="92">
        <v>8</v>
      </c>
      <c r="B17" s="93"/>
      <c r="C17" s="93"/>
      <c r="D17" s="93"/>
      <c r="E17" s="93"/>
      <c r="F17" s="93"/>
      <c r="G17" s="93"/>
      <c r="H17" s="93"/>
      <c r="I17" s="93"/>
      <c r="J17" s="93"/>
      <c r="K17" s="94"/>
      <c r="L17" s="136"/>
      <c r="M17" s="95"/>
      <c r="N17" s="96"/>
      <c r="O17" s="97"/>
      <c r="P17" s="107"/>
      <c r="Q17" s="108"/>
      <c r="S17" s="100"/>
      <c r="T17" s="101"/>
      <c r="U17" s="102"/>
      <c r="V17" s="11"/>
      <c r="W17" s="103"/>
      <c r="X17" s="104"/>
      <c r="Z17" s="105"/>
      <c r="AA17" s="106"/>
      <c r="AB17" s="109"/>
    </row>
    <row r="18" spans="1:28" s="2" customFormat="1" ht="15.75" x14ac:dyDescent="0.2">
      <c r="A18" s="92">
        <v>9</v>
      </c>
      <c r="B18" s="93"/>
      <c r="C18" s="93"/>
      <c r="D18" s="93"/>
      <c r="E18" s="93"/>
      <c r="F18" s="93"/>
      <c r="G18" s="93"/>
      <c r="H18" s="93"/>
      <c r="I18" s="93"/>
      <c r="J18" s="93"/>
      <c r="K18" s="94"/>
      <c r="L18" s="136"/>
      <c r="M18" s="95"/>
      <c r="N18" s="96"/>
      <c r="O18" s="97"/>
      <c r="P18" s="107"/>
      <c r="Q18" s="108"/>
      <c r="S18" s="100"/>
      <c r="T18" s="101"/>
      <c r="U18" s="102"/>
      <c r="V18" s="11"/>
      <c r="W18" s="103"/>
      <c r="X18" s="104"/>
      <c r="Z18" s="105"/>
      <c r="AA18" s="106"/>
      <c r="AB18" s="109"/>
    </row>
    <row r="19" spans="1:28" s="2" customFormat="1" ht="15.75" x14ac:dyDescent="0.2">
      <c r="A19" s="92">
        <v>10</v>
      </c>
      <c r="B19" s="93"/>
      <c r="C19" s="93"/>
      <c r="D19" s="93"/>
      <c r="E19" s="93"/>
      <c r="F19" s="93"/>
      <c r="G19" s="93"/>
      <c r="H19" s="93"/>
      <c r="I19" s="93"/>
      <c r="J19" s="93"/>
      <c r="K19" s="94"/>
      <c r="L19" s="136"/>
      <c r="M19" s="95"/>
      <c r="N19" s="96"/>
      <c r="O19" s="97"/>
      <c r="P19" s="107"/>
      <c r="Q19" s="108"/>
      <c r="S19" s="100"/>
      <c r="T19" s="101"/>
      <c r="U19" s="102"/>
      <c r="V19" s="11"/>
      <c r="W19" s="103"/>
      <c r="X19" s="104"/>
      <c r="Z19" s="105"/>
      <c r="AA19" s="106"/>
      <c r="AB19" s="109"/>
    </row>
    <row r="20" spans="1:28" s="2" customFormat="1" ht="15.75" x14ac:dyDescent="0.2">
      <c r="A20" s="92">
        <v>11</v>
      </c>
      <c r="B20" s="93"/>
      <c r="C20" s="93"/>
      <c r="D20" s="93"/>
      <c r="E20" s="93"/>
      <c r="F20" s="93"/>
      <c r="G20" s="93"/>
      <c r="H20" s="93"/>
      <c r="I20" s="93"/>
      <c r="J20" s="93"/>
      <c r="K20" s="94"/>
      <c r="L20" s="136"/>
      <c r="M20" s="95"/>
      <c r="N20" s="96"/>
      <c r="O20" s="97"/>
      <c r="P20" s="107"/>
      <c r="Q20" s="108"/>
      <c r="S20" s="100"/>
      <c r="T20" s="101"/>
      <c r="U20" s="102"/>
      <c r="V20" s="11"/>
      <c r="W20" s="103"/>
      <c r="X20" s="104"/>
      <c r="Z20" s="105"/>
      <c r="AA20" s="106"/>
      <c r="AB20" s="109"/>
    </row>
    <row r="21" spans="1:28" s="2" customFormat="1" ht="15.75" x14ac:dyDescent="0.2">
      <c r="A21" s="92">
        <v>12</v>
      </c>
      <c r="B21" s="93"/>
      <c r="C21" s="93"/>
      <c r="D21" s="93"/>
      <c r="E21" s="93"/>
      <c r="F21" s="93"/>
      <c r="G21" s="93"/>
      <c r="H21" s="93"/>
      <c r="I21" s="93"/>
      <c r="J21" s="93"/>
      <c r="K21" s="94"/>
      <c r="L21" s="136"/>
      <c r="M21" s="95"/>
      <c r="N21" s="96"/>
      <c r="O21" s="97"/>
      <c r="P21" s="107"/>
      <c r="Q21" s="108"/>
      <c r="S21" s="100"/>
      <c r="T21" s="101"/>
      <c r="U21" s="102"/>
      <c r="V21" s="11"/>
      <c r="W21" s="103"/>
      <c r="X21" s="104"/>
      <c r="Z21" s="105"/>
      <c r="AA21" s="106"/>
      <c r="AB21" s="109"/>
    </row>
    <row r="22" spans="1:28" s="2" customFormat="1" ht="15.75" x14ac:dyDescent="0.2">
      <c r="A22" s="92">
        <v>13</v>
      </c>
      <c r="B22" s="93"/>
      <c r="C22" s="93"/>
      <c r="D22" s="93"/>
      <c r="E22" s="93"/>
      <c r="F22" s="93"/>
      <c r="G22" s="93"/>
      <c r="H22" s="93"/>
      <c r="I22" s="93"/>
      <c r="J22" s="93"/>
      <c r="K22" s="94"/>
      <c r="L22" s="136"/>
      <c r="M22" s="95"/>
      <c r="N22" s="96"/>
      <c r="O22" s="97"/>
      <c r="P22" s="107"/>
      <c r="Q22" s="108"/>
      <c r="S22" s="100"/>
      <c r="T22" s="101"/>
      <c r="U22" s="102"/>
      <c r="V22" s="11"/>
      <c r="W22" s="103"/>
      <c r="X22" s="104"/>
      <c r="Z22" s="105"/>
      <c r="AA22" s="106"/>
      <c r="AB22" s="109"/>
    </row>
    <row r="23" spans="1:28" s="2" customFormat="1" ht="15.75" x14ac:dyDescent="0.2">
      <c r="A23" s="92">
        <v>14</v>
      </c>
      <c r="B23" s="93"/>
      <c r="C23" s="93"/>
      <c r="D23" s="93"/>
      <c r="E23" s="93"/>
      <c r="F23" s="93"/>
      <c r="G23" s="93"/>
      <c r="H23" s="93"/>
      <c r="I23" s="93"/>
      <c r="J23" s="93"/>
      <c r="K23" s="94"/>
      <c r="L23" s="136"/>
      <c r="M23" s="95"/>
      <c r="N23" s="96"/>
      <c r="O23" s="97"/>
      <c r="P23" s="107"/>
      <c r="Q23" s="108"/>
      <c r="S23" s="100"/>
      <c r="T23" s="101"/>
      <c r="U23" s="102"/>
      <c r="V23" s="11"/>
      <c r="W23" s="103"/>
      <c r="X23" s="104"/>
      <c r="Z23" s="105"/>
      <c r="AA23" s="106"/>
      <c r="AB23" s="109"/>
    </row>
    <row r="24" spans="1:28" s="2" customFormat="1" ht="15.75" x14ac:dyDescent="0.2">
      <c r="A24" s="92">
        <v>15</v>
      </c>
      <c r="B24" s="93"/>
      <c r="C24" s="93"/>
      <c r="D24" s="93"/>
      <c r="E24" s="93"/>
      <c r="F24" s="93"/>
      <c r="G24" s="93"/>
      <c r="H24" s="93"/>
      <c r="I24" s="93"/>
      <c r="J24" s="93"/>
      <c r="K24" s="94"/>
      <c r="L24" s="136"/>
      <c r="M24" s="95"/>
      <c r="N24" s="96"/>
      <c r="O24" s="97"/>
      <c r="P24" s="107"/>
      <c r="Q24" s="108"/>
      <c r="S24" s="100"/>
      <c r="T24" s="101"/>
      <c r="U24" s="102"/>
      <c r="V24" s="11"/>
      <c r="W24" s="103"/>
      <c r="X24" s="104"/>
      <c r="Z24" s="105"/>
      <c r="AA24" s="106"/>
      <c r="AB24" s="109"/>
    </row>
    <row r="25" spans="1:28" s="2" customFormat="1" ht="15.75" x14ac:dyDescent="0.2">
      <c r="A25" s="110">
        <v>16</v>
      </c>
      <c r="B25" s="93"/>
      <c r="C25" s="93"/>
      <c r="D25" s="93"/>
      <c r="E25" s="93"/>
      <c r="F25" s="93"/>
      <c r="G25" s="93"/>
      <c r="H25" s="93"/>
      <c r="I25" s="93"/>
      <c r="J25" s="93"/>
      <c r="K25" s="94"/>
      <c r="L25" s="136"/>
      <c r="M25" s="95"/>
      <c r="N25" s="96"/>
      <c r="O25" s="97"/>
      <c r="P25" s="107"/>
      <c r="Q25" s="108"/>
      <c r="S25" s="100"/>
      <c r="T25" s="101"/>
      <c r="U25" s="102"/>
      <c r="V25" s="11"/>
      <c r="W25" s="103"/>
      <c r="X25" s="104"/>
      <c r="Z25" s="111"/>
      <c r="AA25" s="106"/>
      <c r="AB25" s="109"/>
    </row>
    <row r="26" spans="1:28" s="2" customFormat="1" ht="15.75" x14ac:dyDescent="0.2">
      <c r="A26" s="92">
        <v>17</v>
      </c>
      <c r="B26" s="93"/>
      <c r="C26" s="93"/>
      <c r="D26" s="93"/>
      <c r="E26" s="93"/>
      <c r="F26" s="93"/>
      <c r="G26" s="93"/>
      <c r="H26" s="93"/>
      <c r="I26" s="93"/>
      <c r="J26" s="93"/>
      <c r="K26" s="94"/>
      <c r="L26" s="136"/>
      <c r="M26" s="95"/>
      <c r="N26" s="96"/>
      <c r="O26" s="97"/>
      <c r="P26" s="107"/>
      <c r="Q26" s="108"/>
      <c r="S26" s="100"/>
      <c r="T26" s="101"/>
      <c r="U26" s="102"/>
      <c r="V26" s="11"/>
      <c r="W26" s="103"/>
      <c r="X26" s="104"/>
      <c r="Z26" s="111"/>
      <c r="AA26" s="106"/>
      <c r="AB26" s="109"/>
    </row>
    <row r="27" spans="1:28" s="2" customFormat="1" ht="15.75" x14ac:dyDescent="0.2">
      <c r="A27" s="110">
        <v>18</v>
      </c>
      <c r="B27" s="93"/>
      <c r="C27" s="93"/>
      <c r="D27" s="93"/>
      <c r="E27" s="93"/>
      <c r="F27" s="93"/>
      <c r="G27" s="93"/>
      <c r="H27" s="93"/>
      <c r="I27" s="93"/>
      <c r="J27" s="93"/>
      <c r="K27" s="94"/>
      <c r="L27" s="136"/>
      <c r="M27" s="95"/>
      <c r="N27" s="96"/>
      <c r="O27" s="97"/>
      <c r="P27" s="107"/>
      <c r="Q27" s="108"/>
      <c r="S27" s="100"/>
      <c r="T27" s="101"/>
      <c r="U27" s="102"/>
      <c r="V27" s="11"/>
      <c r="W27" s="103"/>
      <c r="X27" s="104"/>
      <c r="Z27" s="111"/>
      <c r="AA27" s="106"/>
      <c r="AB27" s="109"/>
    </row>
    <row r="28" spans="1:28" s="2" customFormat="1" ht="15.75" x14ac:dyDescent="0.2">
      <c r="A28" s="92">
        <v>19</v>
      </c>
      <c r="B28" s="93"/>
      <c r="C28" s="93"/>
      <c r="D28" s="93"/>
      <c r="E28" s="93"/>
      <c r="F28" s="93"/>
      <c r="G28" s="93"/>
      <c r="H28" s="93"/>
      <c r="I28" s="93"/>
      <c r="J28" s="93"/>
      <c r="K28" s="94"/>
      <c r="L28" s="136"/>
      <c r="M28" s="95"/>
      <c r="N28" s="96"/>
      <c r="O28" s="97"/>
      <c r="P28" s="107"/>
      <c r="Q28" s="108"/>
      <c r="S28" s="100"/>
      <c r="T28" s="101"/>
      <c r="U28" s="102"/>
      <c r="V28" s="11"/>
      <c r="W28" s="103"/>
      <c r="X28" s="104"/>
      <c r="Z28" s="111"/>
      <c r="AA28" s="106"/>
      <c r="AB28" s="109"/>
    </row>
    <row r="29" spans="1:28" s="2" customFormat="1" ht="15.75" x14ac:dyDescent="0.2">
      <c r="A29" s="110">
        <v>20</v>
      </c>
      <c r="B29" s="93"/>
      <c r="C29" s="93"/>
      <c r="D29" s="93"/>
      <c r="E29" s="93"/>
      <c r="F29" s="93"/>
      <c r="G29" s="93"/>
      <c r="H29" s="93"/>
      <c r="I29" s="93"/>
      <c r="J29" s="93"/>
      <c r="K29" s="94"/>
      <c r="L29" s="136"/>
      <c r="M29" s="95"/>
      <c r="N29" s="96"/>
      <c r="O29" s="97"/>
      <c r="P29" s="107"/>
      <c r="Q29" s="108"/>
      <c r="S29" s="100"/>
      <c r="T29" s="101"/>
      <c r="U29" s="102"/>
      <c r="V29" s="11"/>
      <c r="W29" s="103"/>
      <c r="X29" s="104"/>
      <c r="Z29" s="111"/>
      <c r="AA29" s="106"/>
      <c r="AB29" s="109"/>
    </row>
    <row r="30" spans="1:28" s="2" customFormat="1" ht="15.75" x14ac:dyDescent="0.2">
      <c r="A30" s="92">
        <v>21</v>
      </c>
      <c r="B30" s="93"/>
      <c r="C30" s="93"/>
      <c r="D30" s="93"/>
      <c r="E30" s="93"/>
      <c r="F30" s="93"/>
      <c r="G30" s="93"/>
      <c r="H30" s="93"/>
      <c r="I30" s="93"/>
      <c r="J30" s="93"/>
      <c r="K30" s="94"/>
      <c r="L30" s="136"/>
      <c r="M30" s="95"/>
      <c r="N30" s="96"/>
      <c r="O30" s="97"/>
      <c r="P30" s="107"/>
      <c r="Q30" s="108"/>
      <c r="S30" s="100"/>
      <c r="T30" s="101"/>
      <c r="U30" s="102"/>
      <c r="V30" s="11"/>
      <c r="W30" s="103"/>
      <c r="X30" s="104"/>
      <c r="Z30" s="111"/>
      <c r="AA30" s="106"/>
      <c r="AB30" s="109"/>
    </row>
    <row r="31" spans="1:28" s="2" customFormat="1" ht="15.75" x14ac:dyDescent="0.2">
      <c r="A31" s="110">
        <v>22</v>
      </c>
      <c r="B31" s="93"/>
      <c r="C31" s="93"/>
      <c r="D31" s="93"/>
      <c r="E31" s="93"/>
      <c r="F31" s="93"/>
      <c r="G31" s="93"/>
      <c r="H31" s="93"/>
      <c r="I31" s="93"/>
      <c r="J31" s="93"/>
      <c r="K31" s="94"/>
      <c r="L31" s="136"/>
      <c r="M31" s="95"/>
      <c r="N31" s="96"/>
      <c r="O31" s="97"/>
      <c r="P31" s="107"/>
      <c r="Q31" s="108"/>
      <c r="S31" s="100"/>
      <c r="T31" s="101"/>
      <c r="U31" s="102"/>
      <c r="V31" s="11"/>
      <c r="W31" s="103"/>
      <c r="X31" s="104"/>
      <c r="Z31" s="111"/>
      <c r="AA31" s="106"/>
      <c r="AB31" s="109"/>
    </row>
    <row r="32" spans="1:28" s="2" customFormat="1" ht="15.75" x14ac:dyDescent="0.2">
      <c r="A32" s="92">
        <v>23</v>
      </c>
      <c r="B32" s="93"/>
      <c r="C32" s="93"/>
      <c r="D32" s="93"/>
      <c r="E32" s="93"/>
      <c r="F32" s="93"/>
      <c r="G32" s="93"/>
      <c r="H32" s="93"/>
      <c r="I32" s="93"/>
      <c r="J32" s="93"/>
      <c r="K32" s="94"/>
      <c r="L32" s="136"/>
      <c r="M32" s="95"/>
      <c r="N32" s="96"/>
      <c r="O32" s="97"/>
      <c r="P32" s="107"/>
      <c r="Q32" s="108"/>
      <c r="S32" s="100"/>
      <c r="T32" s="101"/>
      <c r="U32" s="102"/>
      <c r="V32" s="11"/>
      <c r="W32" s="103"/>
      <c r="X32" s="104"/>
      <c r="Z32" s="111"/>
      <c r="AA32" s="106"/>
      <c r="AB32" s="109"/>
    </row>
    <row r="33" spans="1:29" s="2" customFormat="1" ht="15.75" x14ac:dyDescent="0.2">
      <c r="A33" s="110">
        <v>24</v>
      </c>
      <c r="B33" s="93"/>
      <c r="C33" s="93"/>
      <c r="D33" s="93"/>
      <c r="E33" s="93"/>
      <c r="F33" s="93"/>
      <c r="G33" s="93"/>
      <c r="H33" s="93"/>
      <c r="I33" s="93"/>
      <c r="J33" s="93"/>
      <c r="K33" s="94"/>
      <c r="L33" s="136"/>
      <c r="M33" s="95"/>
      <c r="N33" s="96"/>
      <c r="O33" s="97"/>
      <c r="P33" s="107"/>
      <c r="Q33" s="108"/>
      <c r="S33" s="100"/>
      <c r="T33" s="101"/>
      <c r="U33" s="102"/>
      <c r="V33" s="11"/>
      <c r="W33" s="103"/>
      <c r="X33" s="104"/>
      <c r="Z33" s="111"/>
      <c r="AA33" s="106"/>
      <c r="AB33" s="109"/>
    </row>
    <row r="34" spans="1:29" s="2" customFormat="1" ht="15.75" x14ac:dyDescent="0.2">
      <c r="A34" s="92">
        <v>25</v>
      </c>
      <c r="B34" s="93"/>
      <c r="C34" s="93"/>
      <c r="D34" s="93"/>
      <c r="E34" s="93"/>
      <c r="F34" s="93"/>
      <c r="G34" s="93"/>
      <c r="H34" s="93"/>
      <c r="I34" s="93"/>
      <c r="J34" s="93"/>
      <c r="K34" s="94"/>
      <c r="L34" s="136"/>
      <c r="M34" s="95"/>
      <c r="N34" s="96"/>
      <c r="O34" s="97"/>
      <c r="P34" s="107"/>
      <c r="Q34" s="108"/>
      <c r="S34" s="100"/>
      <c r="T34" s="101"/>
      <c r="U34" s="102"/>
      <c r="V34" s="11"/>
      <c r="W34" s="103"/>
      <c r="X34" s="104"/>
      <c r="Z34" s="111"/>
      <c r="AA34" s="106"/>
      <c r="AB34" s="109"/>
    </row>
    <row r="35" spans="1:29" s="2" customFormat="1" ht="15.75" x14ac:dyDescent="0.2">
      <c r="A35" s="110">
        <v>26</v>
      </c>
      <c r="B35" s="93"/>
      <c r="C35" s="93"/>
      <c r="D35" s="93"/>
      <c r="E35" s="93"/>
      <c r="F35" s="93"/>
      <c r="G35" s="93"/>
      <c r="H35" s="93"/>
      <c r="I35" s="93"/>
      <c r="J35" s="93"/>
      <c r="K35" s="94"/>
      <c r="L35" s="136"/>
      <c r="M35" s="95"/>
      <c r="N35" s="96"/>
      <c r="O35" s="97"/>
      <c r="P35" s="107"/>
      <c r="Q35" s="108"/>
      <c r="S35" s="100"/>
      <c r="T35" s="101"/>
      <c r="U35" s="102"/>
      <c r="V35" s="11"/>
      <c r="W35" s="103"/>
      <c r="X35" s="104"/>
      <c r="Z35" s="111"/>
      <c r="AA35" s="106"/>
      <c r="AB35" s="109"/>
    </row>
    <row r="36" spans="1:29" s="2" customFormat="1" ht="15.75" x14ac:dyDescent="0.2">
      <c r="A36" s="92">
        <v>27</v>
      </c>
      <c r="B36" s="93"/>
      <c r="C36" s="93"/>
      <c r="D36" s="93"/>
      <c r="E36" s="93"/>
      <c r="F36" s="93"/>
      <c r="G36" s="93"/>
      <c r="H36" s="93"/>
      <c r="I36" s="93"/>
      <c r="J36" s="93"/>
      <c r="K36" s="94"/>
      <c r="L36" s="136"/>
      <c r="M36" s="95"/>
      <c r="N36" s="96"/>
      <c r="O36" s="97"/>
      <c r="P36" s="107"/>
      <c r="Q36" s="108"/>
      <c r="S36" s="100"/>
      <c r="T36" s="101"/>
      <c r="U36" s="102"/>
      <c r="V36" s="11"/>
      <c r="W36" s="103"/>
      <c r="X36" s="104"/>
      <c r="Z36" s="111"/>
      <c r="AA36" s="106"/>
      <c r="AB36" s="109"/>
    </row>
    <row r="37" spans="1:29" s="2" customFormat="1" ht="15.75" x14ac:dyDescent="0.2">
      <c r="A37" s="110">
        <v>28</v>
      </c>
      <c r="B37" s="93"/>
      <c r="C37" s="93"/>
      <c r="D37" s="93"/>
      <c r="E37" s="93"/>
      <c r="F37" s="93"/>
      <c r="G37" s="93"/>
      <c r="H37" s="93"/>
      <c r="I37" s="93"/>
      <c r="J37" s="93"/>
      <c r="K37" s="94"/>
      <c r="L37" s="136"/>
      <c r="M37" s="95"/>
      <c r="N37" s="96"/>
      <c r="O37" s="97"/>
      <c r="P37" s="107"/>
      <c r="Q37" s="108"/>
      <c r="S37" s="100"/>
      <c r="T37" s="101"/>
      <c r="U37" s="102"/>
      <c r="V37" s="11"/>
      <c r="W37" s="103"/>
      <c r="X37" s="104"/>
      <c r="Z37" s="111"/>
      <c r="AA37" s="106"/>
      <c r="AB37" s="109"/>
    </row>
    <row r="38" spans="1:29" s="2" customFormat="1" ht="15.75" x14ac:dyDescent="0.2">
      <c r="A38" s="92">
        <v>29</v>
      </c>
      <c r="B38" s="93"/>
      <c r="C38" s="93"/>
      <c r="D38" s="93"/>
      <c r="E38" s="93"/>
      <c r="F38" s="93"/>
      <c r="G38" s="93"/>
      <c r="H38" s="93"/>
      <c r="I38" s="93"/>
      <c r="J38" s="93"/>
      <c r="K38" s="94"/>
      <c r="L38" s="136"/>
      <c r="M38" s="95"/>
      <c r="N38" s="96"/>
      <c r="O38" s="97"/>
      <c r="P38" s="107"/>
      <c r="Q38" s="108"/>
      <c r="S38" s="100"/>
      <c r="T38" s="101"/>
      <c r="U38" s="102"/>
      <c r="V38" s="11"/>
      <c r="W38" s="103"/>
      <c r="X38" s="104"/>
      <c r="Z38" s="111"/>
      <c r="AA38" s="106"/>
      <c r="AB38" s="109"/>
    </row>
    <row r="39" spans="1:29" s="2" customFormat="1" ht="16.5" thickBot="1" x14ac:dyDescent="0.25">
      <c r="A39" s="110">
        <v>30</v>
      </c>
      <c r="B39" s="93"/>
      <c r="C39" s="93"/>
      <c r="D39" s="93"/>
      <c r="E39" s="93"/>
      <c r="F39" s="93"/>
      <c r="G39" s="93"/>
      <c r="H39" s="93"/>
      <c r="I39" s="93"/>
      <c r="J39" s="93"/>
      <c r="K39" s="94"/>
      <c r="L39" s="136"/>
      <c r="M39" s="95"/>
      <c r="N39" s="96"/>
      <c r="O39" s="97"/>
      <c r="P39" s="112"/>
      <c r="Q39" s="113"/>
      <c r="S39" s="114"/>
      <c r="T39" s="115"/>
      <c r="U39" s="116"/>
      <c r="V39" s="11"/>
      <c r="W39" s="117"/>
      <c r="X39" s="118"/>
      <c r="Z39" s="119"/>
      <c r="AA39" s="120"/>
      <c r="AB39" s="109"/>
    </row>
    <row r="40" spans="1:29" s="127" customFormat="1" ht="15.75" x14ac:dyDescent="0.2">
      <c r="A40" s="121" t="s">
        <v>29</v>
      </c>
      <c r="B40" s="122">
        <f t="shared" ref="B40:M40" si="0">SUM(B10:B39)</f>
        <v>0</v>
      </c>
      <c r="C40" s="122">
        <f t="shared" si="0"/>
        <v>0</v>
      </c>
      <c r="D40" s="122">
        <f t="shared" si="0"/>
        <v>0</v>
      </c>
      <c r="E40" s="122">
        <f t="shared" si="0"/>
        <v>0</v>
      </c>
      <c r="F40" s="122">
        <f t="shared" si="0"/>
        <v>0</v>
      </c>
      <c r="G40" s="122">
        <f t="shared" si="0"/>
        <v>0</v>
      </c>
      <c r="H40" s="122">
        <f t="shared" si="0"/>
        <v>0</v>
      </c>
      <c r="I40" s="122">
        <f t="shared" si="0"/>
        <v>0</v>
      </c>
      <c r="J40" s="122">
        <f t="shared" si="0"/>
        <v>0</v>
      </c>
      <c r="K40" s="122">
        <f t="shared" si="0"/>
        <v>0</v>
      </c>
      <c r="L40" s="137"/>
      <c r="M40" s="123">
        <f t="shared" si="0"/>
        <v>0</v>
      </c>
      <c r="N40" s="124"/>
      <c r="O40" s="125"/>
      <c r="P40" s="122">
        <f>SUM(P10:P39)</f>
        <v>0</v>
      </c>
      <c r="Q40" s="126"/>
      <c r="S40" s="122">
        <f>SUM(S10:S39)</f>
        <v>0</v>
      </c>
      <c r="T40" s="122">
        <f>SUM(T10:T39)</f>
        <v>0</v>
      </c>
      <c r="U40" s="128" t="e">
        <f>AVERAGE(U10:U39)</f>
        <v>#DIV/0!</v>
      </c>
      <c r="V40" s="124"/>
      <c r="W40" s="122">
        <f>SUM(W10:W39)</f>
        <v>0</v>
      </c>
      <c r="X40" s="122">
        <f>SUM(X10:X39)</f>
        <v>0</v>
      </c>
      <c r="Z40" s="122">
        <f>SUM(Z10:Z39)</f>
        <v>0</v>
      </c>
    </row>
    <row r="41" spans="1:29" s="127" customFormat="1" ht="16.5" thickBot="1" x14ac:dyDescent="0.25">
      <c r="A41" s="129" t="s">
        <v>30</v>
      </c>
      <c r="B41" s="130" t="e">
        <f>AVERAGEIF(B10:B39,"=1",$U10:$U39)</f>
        <v>#DIV/0!</v>
      </c>
      <c r="C41" s="130" t="e">
        <f t="shared" ref="C41:M41" si="1">AVERAGEIF(C10:C39,"=1",$U10:$U39)</f>
        <v>#DIV/0!</v>
      </c>
      <c r="D41" s="130" t="e">
        <f t="shared" si="1"/>
        <v>#DIV/0!</v>
      </c>
      <c r="E41" s="130" t="e">
        <f t="shared" si="1"/>
        <v>#DIV/0!</v>
      </c>
      <c r="F41" s="130" t="e">
        <f t="shared" si="1"/>
        <v>#DIV/0!</v>
      </c>
      <c r="G41" s="130" t="e">
        <f t="shared" si="1"/>
        <v>#DIV/0!</v>
      </c>
      <c r="H41" s="130" t="e">
        <f t="shared" si="1"/>
        <v>#DIV/0!</v>
      </c>
      <c r="I41" s="130" t="e">
        <f t="shared" si="1"/>
        <v>#DIV/0!</v>
      </c>
      <c r="J41" s="130" t="e">
        <f t="shared" si="1"/>
        <v>#DIV/0!</v>
      </c>
      <c r="K41" s="130" t="e">
        <f t="shared" si="1"/>
        <v>#DIV/0!</v>
      </c>
      <c r="L41" s="138"/>
      <c r="M41" s="131" t="e">
        <f t="shared" si="1"/>
        <v>#DIV/0!</v>
      </c>
      <c r="N41" s="124"/>
      <c r="O41" s="125"/>
      <c r="P41" s="132"/>
      <c r="Q41" s="124"/>
      <c r="S41" s="132"/>
      <c r="T41" s="132"/>
      <c r="U41" s="133"/>
      <c r="V41" s="124"/>
      <c r="W41" s="132"/>
      <c r="X41" s="132"/>
      <c r="Z41" s="132"/>
    </row>
    <row r="42" spans="1:29" ht="18" x14ac:dyDescent="0.2">
      <c r="A42" s="362"/>
      <c r="N42" s="3"/>
      <c r="O42" s="3"/>
      <c r="P42" s="4"/>
      <c r="Q42" s="57"/>
      <c r="R42" s="57"/>
      <c r="U42" s="363" t="s">
        <v>31</v>
      </c>
      <c r="V42" s="3"/>
      <c r="W42" s="3"/>
      <c r="X42" s="3"/>
      <c r="Y42" s="3"/>
    </row>
    <row r="43" spans="1:29" ht="15" thickBot="1" x14ac:dyDescent="0.25">
      <c r="P43" s="3"/>
      <c r="Q43" s="3"/>
      <c r="R43" s="3"/>
      <c r="S43" s="3"/>
      <c r="T43" s="3"/>
      <c r="U43" s="72"/>
      <c r="V43" s="3"/>
      <c r="W43" s="3"/>
      <c r="X43" s="3"/>
      <c r="Y43" s="3"/>
      <c r="Z43" s="3"/>
      <c r="AA43" s="3"/>
      <c r="AB43" s="3"/>
    </row>
    <row r="44" spans="1:29" s="2" customFormat="1" ht="16.5" thickBot="1" x14ac:dyDescent="0.25">
      <c r="A44" s="33" t="s">
        <v>32</v>
      </c>
      <c r="B44" s="34" t="s">
        <v>33</v>
      </c>
      <c r="C44" s="35"/>
      <c r="D44" s="35"/>
      <c r="E44" s="35"/>
      <c r="F44" s="35"/>
      <c r="G44" s="35"/>
      <c r="H44" s="35"/>
      <c r="I44" s="35"/>
      <c r="J44" s="35"/>
      <c r="K44" s="35"/>
      <c r="L44" s="35"/>
      <c r="M44" s="35"/>
      <c r="N44" s="35"/>
      <c r="O44" s="35"/>
      <c r="P44" s="36"/>
      <c r="Q44" s="36"/>
      <c r="R44" s="36"/>
      <c r="S44" s="36"/>
      <c r="T44" s="36"/>
      <c r="U44" s="73"/>
      <c r="V44" s="36"/>
      <c r="W44" s="36"/>
      <c r="X44" s="37"/>
      <c r="Y44" s="37"/>
      <c r="Z44" s="37"/>
      <c r="AA44" s="76"/>
      <c r="AB44" s="37"/>
      <c r="AC44" s="28"/>
    </row>
    <row r="45" spans="1:29" s="2" customFormat="1" ht="15" x14ac:dyDescent="0.2">
      <c r="A45" s="38"/>
      <c r="B45" s="47"/>
      <c r="C45" s="30"/>
      <c r="D45" s="30"/>
      <c r="E45" s="30"/>
      <c r="F45" s="30"/>
      <c r="G45" s="30"/>
      <c r="H45" s="30"/>
      <c r="I45" s="30"/>
      <c r="J45" s="30"/>
      <c r="K45" s="30"/>
      <c r="L45" s="30"/>
      <c r="M45" s="30"/>
      <c r="N45" s="30"/>
      <c r="O45" s="30"/>
      <c r="P45" s="31"/>
      <c r="Q45" s="31"/>
      <c r="R45" s="31"/>
      <c r="S45" s="31"/>
      <c r="T45" s="31"/>
      <c r="U45" s="74"/>
      <c r="V45" s="31"/>
      <c r="W45" s="31"/>
      <c r="X45" s="32"/>
      <c r="Y45" s="32"/>
      <c r="Z45" s="32"/>
      <c r="AA45" s="77"/>
      <c r="AB45" s="32"/>
      <c r="AC45" s="29"/>
    </row>
    <row r="46" spans="1:29" s="2" customFormat="1" ht="15" x14ac:dyDescent="0.2">
      <c r="A46" s="38"/>
      <c r="B46" s="30"/>
      <c r="C46" s="30"/>
      <c r="D46" s="30"/>
      <c r="E46" s="30"/>
      <c r="F46" s="30"/>
      <c r="G46" s="30"/>
      <c r="H46" s="30"/>
      <c r="I46" s="30"/>
      <c r="J46" s="30"/>
      <c r="K46" s="30"/>
      <c r="L46" s="30"/>
      <c r="M46" s="30"/>
      <c r="N46" s="30"/>
      <c r="O46" s="30"/>
      <c r="P46" s="31"/>
      <c r="Q46" s="31"/>
      <c r="R46" s="31"/>
      <c r="S46" s="31"/>
      <c r="T46" s="31"/>
      <c r="U46" s="74"/>
      <c r="V46" s="31"/>
      <c r="W46" s="31"/>
      <c r="X46" s="32"/>
      <c r="Y46" s="32"/>
      <c r="Z46" s="32"/>
      <c r="AA46" s="77"/>
      <c r="AB46" s="32"/>
      <c r="AC46" s="29"/>
    </row>
    <row r="47" spans="1:29" s="2" customFormat="1" ht="15" x14ac:dyDescent="0.2">
      <c r="A47" s="38"/>
      <c r="B47" s="30"/>
      <c r="C47" s="30"/>
      <c r="D47" s="30"/>
      <c r="E47" s="30"/>
      <c r="F47" s="30"/>
      <c r="G47" s="30"/>
      <c r="H47" s="30"/>
      <c r="I47" s="30"/>
      <c r="J47" s="30"/>
      <c r="K47" s="30"/>
      <c r="L47" s="30"/>
      <c r="M47" s="30"/>
      <c r="N47" s="30"/>
      <c r="O47" s="30"/>
      <c r="P47" s="31"/>
      <c r="Q47" s="31"/>
      <c r="R47" s="31"/>
      <c r="S47" s="31"/>
      <c r="T47" s="31"/>
      <c r="U47" s="74"/>
      <c r="V47" s="31"/>
      <c r="W47" s="31"/>
      <c r="X47" s="32"/>
      <c r="Y47" s="32"/>
      <c r="Z47" s="32"/>
      <c r="AA47" s="77"/>
      <c r="AB47" s="32"/>
      <c r="AC47" s="29"/>
    </row>
    <row r="48" spans="1:29" s="2" customFormat="1" ht="15.75" thickBot="1" x14ac:dyDescent="0.25">
      <c r="A48" s="39"/>
      <c r="B48" s="40"/>
      <c r="C48" s="40"/>
      <c r="D48" s="40"/>
      <c r="E48" s="40"/>
      <c r="F48" s="40"/>
      <c r="G48" s="40"/>
      <c r="H48" s="40"/>
      <c r="I48" s="40"/>
      <c r="J48" s="40"/>
      <c r="K48" s="40"/>
      <c r="L48" s="40"/>
      <c r="M48" s="40"/>
      <c r="N48" s="40"/>
      <c r="O48" s="40"/>
      <c r="P48" s="41"/>
      <c r="Q48" s="41"/>
      <c r="R48" s="41"/>
      <c r="S48" s="41"/>
      <c r="T48" s="41"/>
      <c r="U48" s="75"/>
      <c r="V48" s="41"/>
      <c r="W48" s="41"/>
      <c r="X48" s="42"/>
      <c r="Y48" s="42"/>
      <c r="Z48" s="42"/>
      <c r="AA48" s="78"/>
      <c r="AB48" s="42"/>
      <c r="AC48" s="43"/>
    </row>
    <row r="51" spans="1:21" ht="15.75" x14ac:dyDescent="0.25">
      <c r="A51" s="15" t="s">
        <v>34</v>
      </c>
      <c r="B51" s="15"/>
      <c r="C51" s="15"/>
      <c r="D51" s="15"/>
      <c r="E51" s="15"/>
      <c r="F51" s="15"/>
      <c r="G51" s="15" t="s">
        <v>35</v>
      </c>
      <c r="H51" s="15"/>
      <c r="I51" s="15"/>
      <c r="J51" s="15"/>
      <c r="K51" s="15"/>
      <c r="L51" s="15"/>
    </row>
    <row r="52" spans="1:21" s="2" customFormat="1" ht="15" x14ac:dyDescent="0.2">
      <c r="A52" s="16" t="s">
        <v>36</v>
      </c>
      <c r="B52" s="16"/>
      <c r="C52" s="16"/>
      <c r="D52" s="16"/>
      <c r="E52" s="16"/>
      <c r="F52" s="16"/>
      <c r="G52" s="16" t="s">
        <v>36</v>
      </c>
      <c r="H52" s="16"/>
      <c r="I52" s="16"/>
      <c r="J52" s="16"/>
      <c r="K52" s="16"/>
      <c r="L52" s="16"/>
      <c r="U52" s="48"/>
    </row>
    <row r="53" spans="1:21" ht="15" x14ac:dyDescent="0.2">
      <c r="A53" s="16" t="s">
        <v>37</v>
      </c>
      <c r="B53" s="16"/>
      <c r="C53" s="16"/>
      <c r="D53" s="16"/>
      <c r="E53" s="16"/>
      <c r="F53" s="16"/>
      <c r="G53" s="16" t="s">
        <v>38</v>
      </c>
      <c r="H53" s="16"/>
      <c r="I53" s="16"/>
      <c r="J53" s="16"/>
      <c r="K53" s="16"/>
      <c r="L53" s="16"/>
    </row>
    <row r="54" spans="1:21" ht="15" x14ac:dyDescent="0.2">
      <c r="A54" s="16" t="s">
        <v>39</v>
      </c>
      <c r="B54" s="16"/>
      <c r="C54" s="16"/>
      <c r="D54" s="16"/>
      <c r="E54" s="16"/>
      <c r="F54" s="16"/>
      <c r="G54" s="16" t="s">
        <v>40</v>
      </c>
      <c r="H54" s="16"/>
      <c r="I54" s="16"/>
      <c r="J54" s="16"/>
      <c r="K54" s="16"/>
      <c r="L54" s="16"/>
    </row>
    <row r="55" spans="1:21" ht="15" x14ac:dyDescent="0.2">
      <c r="A55" s="16" t="s">
        <v>41</v>
      </c>
      <c r="B55" s="14"/>
      <c r="C55" s="14"/>
      <c r="D55" s="14"/>
      <c r="E55" s="14"/>
      <c r="F55" s="14"/>
      <c r="G55" s="14"/>
      <c r="H55" s="14"/>
      <c r="I55" s="14"/>
      <c r="J55" s="14"/>
      <c r="K55" s="14"/>
      <c r="L55" s="14"/>
    </row>
  </sheetData>
  <mergeCells count="6">
    <mergeCell ref="R4:X4"/>
    <mergeCell ref="P4:Q4"/>
    <mergeCell ref="R3:X3"/>
    <mergeCell ref="B3:M3"/>
    <mergeCell ref="B6:C6"/>
    <mergeCell ref="K6:M6"/>
  </mergeCells>
  <pageMargins left="0.70866141732283472" right="0.70866141732283472" top="0.74803149606299213" bottom="0.74803149606299213" header="0.31496062992125984" footer="0.31496062992125984"/>
  <pageSetup paperSize="8"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Q7"/>
  <sheetViews>
    <sheetView workbookViewId="0">
      <selection activeCell="L44" sqref="L44"/>
    </sheetView>
  </sheetViews>
  <sheetFormatPr defaultRowHeight="12.75" x14ac:dyDescent="0.2"/>
  <sheetData>
    <row r="2" spans="2:17" ht="15.75" x14ac:dyDescent="0.25">
      <c r="B2" s="140" t="s">
        <v>34</v>
      </c>
      <c r="C2" s="140"/>
      <c r="D2" s="140"/>
      <c r="E2" s="140"/>
      <c r="F2" s="140"/>
      <c r="G2" s="140"/>
      <c r="H2" s="140" t="s">
        <v>35</v>
      </c>
      <c r="I2" s="140"/>
      <c r="J2" s="140"/>
      <c r="K2" s="140"/>
      <c r="L2" s="140"/>
      <c r="M2" s="140"/>
      <c r="N2" s="140"/>
      <c r="O2" s="140"/>
      <c r="P2" s="140"/>
      <c r="Q2" s="140"/>
    </row>
    <row r="3" spans="2:17" ht="15.75" x14ac:dyDescent="0.25">
      <c r="B3" s="140" t="s">
        <v>36</v>
      </c>
      <c r="C3" s="140"/>
      <c r="D3" s="140"/>
      <c r="E3" s="140"/>
      <c r="F3" s="140"/>
      <c r="G3" s="140"/>
      <c r="H3" s="140" t="s">
        <v>36</v>
      </c>
      <c r="I3" s="140"/>
      <c r="J3" s="140"/>
      <c r="K3" s="140"/>
      <c r="L3" s="140"/>
      <c r="M3" s="140"/>
      <c r="N3" s="140"/>
      <c r="O3" s="140"/>
      <c r="P3" s="140"/>
      <c r="Q3" s="140"/>
    </row>
    <row r="4" spans="2:17" ht="15" x14ac:dyDescent="0.2">
      <c r="B4" s="141" t="s">
        <v>37</v>
      </c>
      <c r="C4" s="141"/>
      <c r="D4" s="141"/>
      <c r="E4" s="141"/>
      <c r="F4" s="141"/>
      <c r="G4" s="141"/>
      <c r="H4" s="141" t="s">
        <v>38</v>
      </c>
      <c r="I4" s="141"/>
      <c r="J4" s="141"/>
      <c r="K4" s="141"/>
      <c r="L4" s="141"/>
      <c r="M4" s="141"/>
      <c r="N4" s="141"/>
      <c r="O4" s="141"/>
      <c r="P4" s="141"/>
      <c r="Q4" s="141"/>
    </row>
    <row r="5" spans="2:17" ht="15" x14ac:dyDescent="0.2">
      <c r="B5" s="141" t="s">
        <v>39</v>
      </c>
      <c r="C5" s="141"/>
      <c r="D5" s="141"/>
      <c r="E5" s="141"/>
      <c r="F5" s="141"/>
      <c r="G5" s="141"/>
      <c r="H5" s="141" t="s">
        <v>40</v>
      </c>
      <c r="I5" s="141"/>
      <c r="J5" s="141"/>
      <c r="K5" s="141"/>
      <c r="L5" s="141"/>
      <c r="M5" s="141"/>
      <c r="N5" s="141"/>
      <c r="O5" s="141"/>
      <c r="P5" s="141"/>
      <c r="Q5" s="141"/>
    </row>
    <row r="6" spans="2:17" x14ac:dyDescent="0.2">
      <c r="B6" s="370" t="s">
        <v>41</v>
      </c>
      <c r="C6" s="142"/>
      <c r="D6" s="142"/>
      <c r="E6" s="142"/>
      <c r="F6" s="142"/>
      <c r="G6" s="142"/>
      <c r="H6" s="142"/>
      <c r="I6" s="142"/>
      <c r="J6" s="142"/>
      <c r="K6" s="142"/>
      <c r="L6" s="142"/>
      <c r="M6" s="142"/>
      <c r="N6" s="142"/>
      <c r="O6" s="142"/>
      <c r="P6" s="142"/>
      <c r="Q6" s="142"/>
    </row>
    <row r="7" spans="2:17" x14ac:dyDescent="0.2">
      <c r="B7" s="176" t="s">
        <v>42</v>
      </c>
      <c r="C7" s="139"/>
      <c r="D7" s="139"/>
      <c r="E7" s="139"/>
      <c r="F7" s="139"/>
      <c r="G7" s="139"/>
      <c r="H7" s="139"/>
      <c r="I7" s="139"/>
      <c r="J7" s="139"/>
      <c r="K7" s="139"/>
      <c r="L7" s="139"/>
      <c r="M7" s="139"/>
      <c r="N7" s="139"/>
      <c r="O7" s="139"/>
      <c r="P7" s="139"/>
      <c r="Q7" s="13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98F3E-0E57-4C33-A592-0C3F6DD76A9C}">
  <sheetPr>
    <tabColor rgb="FFC5D9F1"/>
    <pageSetUpPr fitToPage="1"/>
  </sheetPr>
  <dimension ref="A1:AH58"/>
  <sheetViews>
    <sheetView showGridLines="0" zoomScale="85" zoomScaleNormal="85" zoomScalePageLayoutView="115" workbookViewId="0">
      <selection activeCell="F1" sqref="F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22.5" customHeight="1" thickBot="1" x14ac:dyDescent="0.25">
      <c r="A2" s="169" t="s">
        <v>61</v>
      </c>
      <c r="B2" s="170"/>
      <c r="C2" s="472"/>
      <c r="D2" s="473"/>
      <c r="E2" s="473"/>
      <c r="F2" s="473"/>
      <c r="G2" s="473"/>
      <c r="H2" s="473"/>
      <c r="I2" s="473"/>
      <c r="J2" s="473"/>
      <c r="K2" s="473"/>
      <c r="L2" s="473"/>
      <c r="M2" s="474"/>
      <c r="N2" s="150"/>
      <c r="O2" s="475"/>
      <c r="P2" s="476"/>
      <c r="Q2" s="476"/>
      <c r="R2" s="476"/>
      <c r="S2" s="443"/>
      <c r="T2" s="443"/>
      <c r="U2" s="443"/>
      <c r="V2" s="443"/>
      <c r="W2" s="443"/>
      <c r="X2" s="443"/>
      <c r="Z2" s="491" t="s">
        <v>147</v>
      </c>
      <c r="AA2" s="492"/>
      <c r="AB2" s="492"/>
      <c r="AC2" s="492"/>
      <c r="AD2" s="492"/>
      <c r="AE2" s="493"/>
    </row>
    <row r="3" spans="1:31" s="2" customFormat="1" ht="20.25" customHeight="1" thickBot="1" x14ac:dyDescent="0.25">
      <c r="A3" s="171" t="s">
        <v>139</v>
      </c>
      <c r="B3" s="172"/>
      <c r="C3" s="477"/>
      <c r="D3" s="478"/>
      <c r="E3" s="478"/>
      <c r="F3" s="478"/>
      <c r="G3" s="478"/>
      <c r="H3" s="478"/>
      <c r="I3" s="478"/>
      <c r="J3" s="478"/>
      <c r="K3" s="478"/>
      <c r="L3" s="478"/>
      <c r="M3" s="479"/>
      <c r="N3" s="150"/>
      <c r="O3" s="480" t="s">
        <v>44</v>
      </c>
      <c r="P3" s="481"/>
      <c r="Q3" s="481"/>
      <c r="R3" s="481"/>
      <c r="S3" s="444"/>
      <c r="T3" s="445"/>
      <c r="U3" s="445"/>
      <c r="V3" s="445"/>
      <c r="W3" s="445"/>
      <c r="X3" s="446"/>
      <c r="Z3" s="494"/>
      <c r="AA3" s="495"/>
      <c r="AB3" s="495"/>
      <c r="AC3" s="495"/>
      <c r="AD3" s="495"/>
      <c r="AE3" s="496"/>
    </row>
    <row r="4" spans="1:31" s="2" customFormat="1" ht="34.5" customHeight="1" thickBot="1" x14ac:dyDescent="0.25">
      <c r="A4" s="171" t="s">
        <v>45</v>
      </c>
      <c r="B4" s="173"/>
      <c r="C4" s="482"/>
      <c r="D4" s="478"/>
      <c r="E4" s="483"/>
      <c r="F4" s="484" t="s">
        <v>46</v>
      </c>
      <c r="G4" s="485"/>
      <c r="H4" s="485"/>
      <c r="I4" s="485"/>
      <c r="J4" s="486"/>
      <c r="K4" s="482"/>
      <c r="L4" s="478"/>
      <c r="M4" s="479"/>
      <c r="N4" s="150"/>
      <c r="O4" s="487" t="s">
        <v>150</v>
      </c>
      <c r="P4" s="488"/>
      <c r="Q4" s="488"/>
      <c r="R4" s="488"/>
      <c r="S4" s="489"/>
      <c r="T4" s="404"/>
      <c r="U4" s="404"/>
      <c r="V4" s="404"/>
      <c r="W4" s="404"/>
      <c r="X4" s="405"/>
      <c r="Z4" s="494"/>
      <c r="AA4" s="495"/>
      <c r="AB4" s="495"/>
      <c r="AC4" s="495"/>
      <c r="AD4" s="495"/>
      <c r="AE4" s="496"/>
    </row>
    <row r="5" spans="1:31" s="2" customFormat="1" ht="32.25" customHeight="1" x14ac:dyDescent="0.2">
      <c r="A5" s="171" t="s">
        <v>10</v>
      </c>
      <c r="B5" s="174"/>
      <c r="C5" s="526"/>
      <c r="D5" s="527"/>
      <c r="E5" s="528"/>
      <c r="F5" s="484" t="s">
        <v>47</v>
      </c>
      <c r="G5" s="485"/>
      <c r="H5" s="485"/>
      <c r="I5" s="485"/>
      <c r="J5" s="486"/>
      <c r="K5" s="526"/>
      <c r="L5" s="527"/>
      <c r="M5" s="529"/>
      <c r="N5" s="150"/>
      <c r="O5" s="462" t="s">
        <v>151</v>
      </c>
      <c r="P5" s="463"/>
      <c r="Q5" s="463"/>
      <c r="R5" s="463"/>
      <c r="S5" s="464"/>
      <c r="T5" s="406"/>
      <c r="U5" s="406"/>
      <c r="V5" s="406"/>
      <c r="W5" s="406"/>
      <c r="X5" s="407"/>
      <c r="Z5" s="494"/>
      <c r="AA5" s="495"/>
      <c r="AB5" s="495"/>
      <c r="AC5" s="495"/>
      <c r="AD5" s="495"/>
      <c r="AE5" s="496"/>
    </row>
    <row r="6" spans="1:31" s="2" customFormat="1" ht="43.5" customHeight="1" thickBot="1" x14ac:dyDescent="0.25">
      <c r="A6" s="465" t="s">
        <v>48</v>
      </c>
      <c r="B6" s="466"/>
      <c r="C6" s="467"/>
      <c r="D6" s="468"/>
      <c r="E6" s="468"/>
      <c r="F6" s="468"/>
      <c r="G6" s="468"/>
      <c r="H6" s="468"/>
      <c r="I6" s="468"/>
      <c r="J6" s="468"/>
      <c r="K6" s="468"/>
      <c r="L6" s="468"/>
      <c r="M6" s="469"/>
      <c r="N6" s="150"/>
      <c r="O6" s="465" t="s">
        <v>146</v>
      </c>
      <c r="P6" s="470"/>
      <c r="Q6" s="470"/>
      <c r="R6" s="470"/>
      <c r="S6" s="471"/>
      <c r="T6" s="408"/>
      <c r="U6" s="408"/>
      <c r="V6" s="408"/>
      <c r="W6" s="408"/>
      <c r="X6" s="409"/>
      <c r="Z6" s="494"/>
      <c r="AA6" s="495"/>
      <c r="AB6" s="495"/>
      <c r="AC6" s="495"/>
      <c r="AD6" s="495"/>
      <c r="AE6" s="496"/>
    </row>
    <row r="7" spans="1:31" s="2" customFormat="1" ht="16.5" thickBot="1" x14ac:dyDescent="0.3">
      <c r="A7" s="1"/>
      <c r="B7" s="13"/>
      <c r="Q7" s="1"/>
      <c r="R7" s="1"/>
      <c r="S7" s="1"/>
      <c r="T7" s="1"/>
      <c r="U7" s="1"/>
      <c r="V7" s="5"/>
      <c r="Z7" s="494"/>
      <c r="AA7" s="495"/>
      <c r="AB7" s="495"/>
      <c r="AC7" s="495"/>
      <c r="AD7" s="495"/>
      <c r="AE7" s="496"/>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c r="Z8" s="494"/>
      <c r="AA8" s="495"/>
      <c r="AB8" s="495"/>
      <c r="AC8" s="495"/>
      <c r="AD8" s="495"/>
      <c r="AE8" s="496"/>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c r="Z9" s="497"/>
      <c r="AA9" s="498"/>
      <c r="AB9" s="498"/>
      <c r="AC9" s="498"/>
      <c r="AD9" s="498"/>
      <c r="AE9" s="499"/>
    </row>
    <row r="10" spans="1:31" s="9" customFormat="1" ht="24" customHeight="1" x14ac:dyDescent="0.2">
      <c r="A10" s="156">
        <v>1</v>
      </c>
      <c r="B10" s="393"/>
      <c r="C10" s="393"/>
      <c r="D10" s="393"/>
      <c r="E10" s="393"/>
      <c r="F10" s="393"/>
      <c r="G10" s="393"/>
      <c r="H10" s="393"/>
      <c r="I10" s="393"/>
      <c r="J10" s="393"/>
      <c r="K10" s="393"/>
      <c r="L10" s="393"/>
      <c r="M10" s="393"/>
      <c r="N10" s="393"/>
      <c r="O10" s="393"/>
      <c r="P10" s="394"/>
      <c r="Q10" s="395"/>
      <c r="S10" s="396"/>
      <c r="T10" s="397"/>
      <c r="U10" s="397"/>
      <c r="V10" s="398"/>
      <c r="X10" s="399"/>
      <c r="Z10" s="502"/>
      <c r="AA10" s="502"/>
      <c r="AB10" s="502"/>
      <c r="AC10" s="502"/>
      <c r="AD10" s="502"/>
      <c r="AE10" s="502"/>
    </row>
    <row r="11" spans="1:31" s="9" customFormat="1" ht="24" customHeight="1" x14ac:dyDescent="0.2">
      <c r="A11" s="157">
        <v>2</v>
      </c>
      <c r="B11" s="393"/>
      <c r="C11" s="393"/>
      <c r="D11" s="393"/>
      <c r="E11" s="393"/>
      <c r="F11" s="393"/>
      <c r="G11" s="393"/>
      <c r="H11" s="393"/>
      <c r="I11" s="393"/>
      <c r="J11" s="393"/>
      <c r="K11" s="393"/>
      <c r="L11" s="393"/>
      <c r="M11" s="393"/>
      <c r="N11" s="393"/>
      <c r="O11" s="393"/>
      <c r="P11" s="394"/>
      <c r="Q11" s="400"/>
      <c r="S11" s="401"/>
      <c r="T11" s="402"/>
      <c r="U11" s="402"/>
      <c r="V11" s="403"/>
      <c r="X11" s="399"/>
      <c r="Z11" s="502"/>
      <c r="AA11" s="502"/>
      <c r="AB11" s="502"/>
      <c r="AC11" s="502"/>
      <c r="AD11" s="502"/>
      <c r="AE11" s="502"/>
    </row>
    <row r="12" spans="1:31" s="9" customFormat="1" ht="24" customHeight="1" x14ac:dyDescent="0.2">
      <c r="A12" s="157">
        <v>3</v>
      </c>
      <c r="B12" s="393"/>
      <c r="C12" s="393"/>
      <c r="D12" s="393"/>
      <c r="E12" s="393"/>
      <c r="F12" s="393"/>
      <c r="G12" s="393"/>
      <c r="H12" s="393"/>
      <c r="I12" s="393"/>
      <c r="J12" s="393"/>
      <c r="K12" s="393"/>
      <c r="L12" s="393"/>
      <c r="M12" s="393"/>
      <c r="N12" s="393"/>
      <c r="O12" s="393"/>
      <c r="P12" s="394"/>
      <c r="Q12" s="400"/>
      <c r="S12" s="401"/>
      <c r="T12" s="402"/>
      <c r="U12" s="402"/>
      <c r="V12" s="403"/>
      <c r="X12" s="399"/>
      <c r="Z12" s="502"/>
      <c r="AA12" s="502"/>
      <c r="AB12" s="502"/>
      <c r="AC12" s="502"/>
      <c r="AD12" s="502"/>
      <c r="AE12" s="502"/>
    </row>
    <row r="13" spans="1:31" s="9" customFormat="1" ht="24" customHeight="1" x14ac:dyDescent="0.2">
      <c r="A13" s="157">
        <v>4</v>
      </c>
      <c r="B13" s="393"/>
      <c r="C13" s="393"/>
      <c r="D13" s="393"/>
      <c r="E13" s="393"/>
      <c r="F13" s="393"/>
      <c r="G13" s="393"/>
      <c r="H13" s="393"/>
      <c r="I13" s="393"/>
      <c r="J13" s="393"/>
      <c r="K13" s="393"/>
      <c r="L13" s="393"/>
      <c r="M13" s="393"/>
      <c r="N13" s="393"/>
      <c r="O13" s="393"/>
      <c r="P13" s="394"/>
      <c r="Q13" s="400"/>
      <c r="S13" s="401"/>
      <c r="T13" s="402"/>
      <c r="U13" s="402"/>
      <c r="V13" s="403"/>
      <c r="X13" s="399"/>
      <c r="Z13" s="502"/>
      <c r="AA13" s="502"/>
      <c r="AB13" s="502"/>
      <c r="AC13" s="502"/>
      <c r="AD13" s="502"/>
      <c r="AE13" s="502"/>
    </row>
    <row r="14" spans="1:31" s="9" customFormat="1" ht="24" customHeight="1" x14ac:dyDescent="0.2">
      <c r="A14" s="157">
        <v>5</v>
      </c>
      <c r="B14" s="393"/>
      <c r="C14" s="393"/>
      <c r="D14" s="393"/>
      <c r="E14" s="393"/>
      <c r="F14" s="393"/>
      <c r="G14" s="393"/>
      <c r="H14" s="393"/>
      <c r="I14" s="393"/>
      <c r="J14" s="393"/>
      <c r="K14" s="393"/>
      <c r="L14" s="393"/>
      <c r="M14" s="393"/>
      <c r="N14" s="393"/>
      <c r="O14" s="393"/>
      <c r="P14" s="394"/>
      <c r="Q14" s="400"/>
      <c r="S14" s="401"/>
      <c r="T14" s="402"/>
      <c r="U14" s="402"/>
      <c r="V14" s="403"/>
      <c r="X14" s="399"/>
      <c r="Z14" s="502"/>
      <c r="AA14" s="502"/>
      <c r="AB14" s="502"/>
      <c r="AC14" s="502"/>
      <c r="AD14" s="502"/>
      <c r="AE14" s="502"/>
    </row>
    <row r="15" spans="1:31" s="2" customFormat="1" ht="24" customHeight="1" x14ac:dyDescent="0.2">
      <c r="A15" s="157">
        <v>6</v>
      </c>
      <c r="B15" s="393"/>
      <c r="C15" s="393"/>
      <c r="D15" s="393"/>
      <c r="E15" s="393"/>
      <c r="F15" s="393"/>
      <c r="G15" s="393"/>
      <c r="H15" s="393"/>
      <c r="I15" s="393"/>
      <c r="J15" s="393"/>
      <c r="K15" s="393"/>
      <c r="L15" s="393"/>
      <c r="M15" s="393"/>
      <c r="N15" s="393"/>
      <c r="O15" s="393"/>
      <c r="P15" s="394"/>
      <c r="Q15" s="400"/>
      <c r="R15" s="340"/>
      <c r="S15" s="401"/>
      <c r="T15" s="402"/>
      <c r="U15" s="402"/>
      <c r="V15" s="403"/>
      <c r="X15" s="399"/>
      <c r="Z15" s="502"/>
      <c r="AA15" s="502"/>
      <c r="AB15" s="502"/>
      <c r="AC15" s="502"/>
      <c r="AD15" s="502"/>
      <c r="AE15" s="502"/>
    </row>
    <row r="16" spans="1:31" s="2" customFormat="1" ht="24" customHeight="1" x14ac:dyDescent="0.2">
      <c r="A16" s="157">
        <v>7</v>
      </c>
      <c r="B16" s="393"/>
      <c r="C16" s="393"/>
      <c r="D16" s="393"/>
      <c r="E16" s="393"/>
      <c r="F16" s="393"/>
      <c r="G16" s="393"/>
      <c r="H16" s="393"/>
      <c r="I16" s="393"/>
      <c r="J16" s="393"/>
      <c r="K16" s="393"/>
      <c r="L16" s="393"/>
      <c r="M16" s="393"/>
      <c r="N16" s="393"/>
      <c r="O16" s="393"/>
      <c r="P16" s="394"/>
      <c r="Q16" s="400"/>
      <c r="S16" s="401"/>
      <c r="T16" s="402"/>
      <c r="U16" s="402"/>
      <c r="V16" s="403"/>
      <c r="X16" s="399"/>
    </row>
    <row r="17" spans="1:24" s="2" customFormat="1" ht="24" customHeight="1" x14ac:dyDescent="0.2">
      <c r="A17" s="157">
        <v>8</v>
      </c>
      <c r="B17" s="393"/>
      <c r="C17" s="393"/>
      <c r="D17" s="393"/>
      <c r="E17" s="393"/>
      <c r="F17" s="393"/>
      <c r="G17" s="393"/>
      <c r="H17" s="393"/>
      <c r="I17" s="393"/>
      <c r="J17" s="393"/>
      <c r="K17" s="393"/>
      <c r="L17" s="393"/>
      <c r="M17" s="393"/>
      <c r="N17" s="393"/>
      <c r="O17" s="393"/>
      <c r="P17" s="394"/>
      <c r="Q17" s="400"/>
      <c r="S17" s="401"/>
      <c r="T17" s="402"/>
      <c r="U17" s="402"/>
      <c r="V17" s="403"/>
      <c r="X17" s="399"/>
    </row>
    <row r="18" spans="1:24" s="2" customFormat="1" ht="24" customHeight="1" x14ac:dyDescent="0.2">
      <c r="A18" s="157">
        <v>9</v>
      </c>
      <c r="B18" s="393"/>
      <c r="C18" s="393"/>
      <c r="D18" s="393"/>
      <c r="E18" s="393"/>
      <c r="F18" s="393"/>
      <c r="G18" s="393"/>
      <c r="H18" s="393"/>
      <c r="I18" s="393"/>
      <c r="J18" s="393"/>
      <c r="K18" s="393"/>
      <c r="L18" s="393"/>
      <c r="M18" s="393"/>
      <c r="N18" s="393"/>
      <c r="O18" s="393"/>
      <c r="P18" s="394"/>
      <c r="Q18" s="400"/>
      <c r="S18" s="401"/>
      <c r="T18" s="402"/>
      <c r="U18" s="402"/>
      <c r="V18" s="403"/>
      <c r="X18" s="399"/>
    </row>
    <row r="19" spans="1:24" s="2" customFormat="1" ht="24" customHeight="1" x14ac:dyDescent="0.2">
      <c r="A19" s="157">
        <v>10</v>
      </c>
      <c r="B19" s="393"/>
      <c r="C19" s="393"/>
      <c r="D19" s="393"/>
      <c r="E19" s="393"/>
      <c r="F19" s="393"/>
      <c r="G19" s="393"/>
      <c r="H19" s="393"/>
      <c r="I19" s="393"/>
      <c r="J19" s="393"/>
      <c r="K19" s="393"/>
      <c r="L19" s="393"/>
      <c r="M19" s="393"/>
      <c r="N19" s="393"/>
      <c r="O19" s="393"/>
      <c r="P19" s="394"/>
      <c r="Q19" s="400"/>
      <c r="S19" s="401"/>
      <c r="T19" s="402"/>
      <c r="U19" s="402"/>
      <c r="V19" s="403"/>
      <c r="X19" s="399"/>
    </row>
    <row r="20" spans="1:24" s="2" customFormat="1" ht="24" customHeight="1" x14ac:dyDescent="0.2">
      <c r="A20" s="157">
        <v>11</v>
      </c>
      <c r="B20" s="393"/>
      <c r="C20" s="393"/>
      <c r="D20" s="393"/>
      <c r="E20" s="393"/>
      <c r="F20" s="393"/>
      <c r="G20" s="393"/>
      <c r="H20" s="393"/>
      <c r="I20" s="393"/>
      <c r="J20" s="393"/>
      <c r="K20" s="393"/>
      <c r="L20" s="393"/>
      <c r="M20" s="393"/>
      <c r="N20" s="393"/>
      <c r="O20" s="393"/>
      <c r="P20" s="394"/>
      <c r="Q20" s="400"/>
      <c r="S20" s="401"/>
      <c r="T20" s="402"/>
      <c r="U20" s="402"/>
      <c r="V20" s="403"/>
      <c r="X20" s="399"/>
    </row>
    <row r="21" spans="1:24" s="2" customFormat="1" ht="24" customHeight="1" x14ac:dyDescent="0.2">
      <c r="A21" s="157">
        <v>12</v>
      </c>
      <c r="B21" s="393"/>
      <c r="C21" s="393"/>
      <c r="D21" s="393"/>
      <c r="E21" s="393"/>
      <c r="F21" s="393"/>
      <c r="G21" s="393"/>
      <c r="H21" s="393"/>
      <c r="I21" s="393"/>
      <c r="J21" s="393"/>
      <c r="K21" s="393"/>
      <c r="L21" s="393"/>
      <c r="M21" s="393"/>
      <c r="N21" s="393"/>
      <c r="O21" s="393"/>
      <c r="P21" s="394"/>
      <c r="Q21" s="400"/>
      <c r="S21" s="401"/>
      <c r="T21" s="402"/>
      <c r="U21" s="402"/>
      <c r="V21" s="403"/>
      <c r="X21" s="399"/>
    </row>
    <row r="22" spans="1:24" s="2" customFormat="1" ht="24" customHeight="1" x14ac:dyDescent="0.2">
      <c r="A22" s="157">
        <v>13</v>
      </c>
      <c r="B22" s="393"/>
      <c r="C22" s="393"/>
      <c r="D22" s="393"/>
      <c r="E22" s="393"/>
      <c r="F22" s="393"/>
      <c r="G22" s="393"/>
      <c r="H22" s="393"/>
      <c r="I22" s="393"/>
      <c r="J22" s="393"/>
      <c r="K22" s="393"/>
      <c r="L22" s="393"/>
      <c r="M22" s="393"/>
      <c r="N22" s="393"/>
      <c r="O22" s="393"/>
      <c r="P22" s="394"/>
      <c r="Q22" s="400"/>
      <c r="S22" s="401"/>
      <c r="T22" s="402"/>
      <c r="U22" s="402"/>
      <c r="V22" s="403"/>
      <c r="X22" s="399"/>
    </row>
    <row r="23" spans="1:24" s="2" customFormat="1" ht="24" customHeight="1" x14ac:dyDescent="0.2">
      <c r="A23" s="157">
        <v>14</v>
      </c>
      <c r="B23" s="393"/>
      <c r="C23" s="393"/>
      <c r="D23" s="393"/>
      <c r="E23" s="393"/>
      <c r="F23" s="393"/>
      <c r="G23" s="393"/>
      <c r="H23" s="393"/>
      <c r="I23" s="393"/>
      <c r="J23" s="393"/>
      <c r="K23" s="393"/>
      <c r="L23" s="393"/>
      <c r="M23" s="393"/>
      <c r="N23" s="393"/>
      <c r="O23" s="393"/>
      <c r="P23" s="394"/>
      <c r="Q23" s="400"/>
      <c r="S23" s="401"/>
      <c r="T23" s="402"/>
      <c r="U23" s="402"/>
      <c r="V23" s="403"/>
      <c r="X23" s="399"/>
    </row>
    <row r="24" spans="1:24" s="2" customFormat="1" ht="24" customHeight="1" x14ac:dyDescent="0.2">
      <c r="A24" s="157">
        <v>15</v>
      </c>
      <c r="B24" s="393"/>
      <c r="C24" s="393"/>
      <c r="D24" s="393"/>
      <c r="E24" s="393"/>
      <c r="F24" s="393"/>
      <c r="G24" s="393"/>
      <c r="H24" s="393"/>
      <c r="I24" s="393"/>
      <c r="J24" s="393"/>
      <c r="K24" s="393"/>
      <c r="L24" s="393"/>
      <c r="M24" s="393"/>
      <c r="N24" s="393"/>
      <c r="O24" s="393"/>
      <c r="P24" s="394"/>
      <c r="Q24" s="400"/>
      <c r="S24" s="401"/>
      <c r="T24" s="402"/>
      <c r="U24" s="402"/>
      <c r="V24" s="403"/>
      <c r="X24" s="399"/>
    </row>
    <row r="25" spans="1:24" s="2" customFormat="1" ht="24" customHeight="1" x14ac:dyDescent="0.2">
      <c r="A25" s="157">
        <v>16</v>
      </c>
      <c r="B25" s="393"/>
      <c r="C25" s="393"/>
      <c r="D25" s="393"/>
      <c r="E25" s="393"/>
      <c r="F25" s="393"/>
      <c r="G25" s="393"/>
      <c r="H25" s="393"/>
      <c r="I25" s="393"/>
      <c r="J25" s="393"/>
      <c r="K25" s="393"/>
      <c r="L25" s="393"/>
      <c r="M25" s="393"/>
      <c r="N25" s="393"/>
      <c r="O25" s="393"/>
      <c r="P25" s="394"/>
      <c r="Q25" s="400"/>
      <c r="S25" s="401"/>
      <c r="T25" s="402"/>
      <c r="U25" s="402"/>
      <c r="V25" s="403"/>
      <c r="X25" s="399"/>
    </row>
    <row r="26" spans="1:24" s="2" customFormat="1" ht="24" customHeight="1" x14ac:dyDescent="0.2">
      <c r="A26" s="157">
        <v>17</v>
      </c>
      <c r="B26" s="393"/>
      <c r="C26" s="393"/>
      <c r="D26" s="393"/>
      <c r="E26" s="393"/>
      <c r="F26" s="393"/>
      <c r="G26" s="393"/>
      <c r="H26" s="393"/>
      <c r="I26" s="393"/>
      <c r="J26" s="393"/>
      <c r="K26" s="393"/>
      <c r="L26" s="393"/>
      <c r="M26" s="393"/>
      <c r="N26" s="393"/>
      <c r="O26" s="393"/>
      <c r="P26" s="394"/>
      <c r="Q26" s="400"/>
      <c r="S26" s="401"/>
      <c r="T26" s="402"/>
      <c r="U26" s="402"/>
      <c r="V26" s="403"/>
      <c r="X26" s="399"/>
    </row>
    <row r="27" spans="1:24" s="2" customFormat="1" ht="24" customHeight="1" x14ac:dyDescent="0.2">
      <c r="A27" s="157">
        <v>18</v>
      </c>
      <c r="B27" s="393"/>
      <c r="C27" s="393"/>
      <c r="D27" s="393"/>
      <c r="E27" s="393"/>
      <c r="F27" s="393"/>
      <c r="G27" s="393"/>
      <c r="H27" s="393"/>
      <c r="I27" s="393"/>
      <c r="J27" s="393"/>
      <c r="K27" s="393"/>
      <c r="L27" s="393"/>
      <c r="M27" s="393"/>
      <c r="N27" s="393"/>
      <c r="O27" s="393"/>
      <c r="P27" s="394"/>
      <c r="Q27" s="400"/>
      <c r="S27" s="401"/>
      <c r="T27" s="402"/>
      <c r="U27" s="402"/>
      <c r="V27" s="403"/>
      <c r="X27" s="399"/>
    </row>
    <row r="28" spans="1:24" s="2" customFormat="1" ht="24" customHeight="1" x14ac:dyDescent="0.2">
      <c r="A28" s="157">
        <v>19</v>
      </c>
      <c r="B28" s="393"/>
      <c r="C28" s="393"/>
      <c r="D28" s="393"/>
      <c r="E28" s="393"/>
      <c r="F28" s="393"/>
      <c r="G28" s="393"/>
      <c r="H28" s="393"/>
      <c r="I28" s="393"/>
      <c r="J28" s="393"/>
      <c r="K28" s="393"/>
      <c r="L28" s="393"/>
      <c r="M28" s="393"/>
      <c r="N28" s="393"/>
      <c r="O28" s="393"/>
      <c r="P28" s="394"/>
      <c r="Q28" s="400"/>
      <c r="S28" s="401"/>
      <c r="T28" s="402"/>
      <c r="U28" s="402"/>
      <c r="V28" s="403"/>
      <c r="X28" s="399"/>
    </row>
    <row r="29" spans="1:24" s="2" customFormat="1" ht="24" customHeight="1" x14ac:dyDescent="0.2">
      <c r="A29" s="157">
        <v>20</v>
      </c>
      <c r="B29" s="393"/>
      <c r="C29" s="393"/>
      <c r="D29" s="393"/>
      <c r="E29" s="393"/>
      <c r="F29" s="393"/>
      <c r="G29" s="393"/>
      <c r="H29" s="393"/>
      <c r="I29" s="393"/>
      <c r="J29" s="393"/>
      <c r="K29" s="393"/>
      <c r="L29" s="393"/>
      <c r="M29" s="393"/>
      <c r="N29" s="393"/>
      <c r="O29" s="393"/>
      <c r="P29" s="394"/>
      <c r="Q29" s="400"/>
      <c r="S29" s="401"/>
      <c r="T29" s="402"/>
      <c r="U29" s="402"/>
      <c r="V29" s="403"/>
      <c r="X29" s="399"/>
    </row>
    <row r="30" spans="1:24" s="2" customFormat="1" ht="24" customHeight="1" x14ac:dyDescent="0.2">
      <c r="A30" s="157">
        <v>21</v>
      </c>
      <c r="B30" s="393"/>
      <c r="C30" s="393"/>
      <c r="D30" s="393"/>
      <c r="E30" s="393"/>
      <c r="F30" s="393"/>
      <c r="G30" s="393"/>
      <c r="H30" s="393"/>
      <c r="I30" s="393"/>
      <c r="J30" s="393"/>
      <c r="K30" s="393"/>
      <c r="L30" s="393"/>
      <c r="M30" s="393"/>
      <c r="N30" s="393"/>
      <c r="O30" s="393"/>
      <c r="P30" s="394"/>
      <c r="Q30" s="400"/>
      <c r="S30" s="401"/>
      <c r="T30" s="402"/>
      <c r="U30" s="402"/>
      <c r="V30" s="403"/>
      <c r="X30" s="399"/>
    </row>
    <row r="31" spans="1:24" s="2" customFormat="1" ht="24" customHeight="1" x14ac:dyDescent="0.2">
      <c r="A31" s="157">
        <v>22</v>
      </c>
      <c r="B31" s="393"/>
      <c r="C31" s="393"/>
      <c r="D31" s="393"/>
      <c r="E31" s="393"/>
      <c r="F31" s="393"/>
      <c r="G31" s="393"/>
      <c r="H31" s="393"/>
      <c r="I31" s="393"/>
      <c r="J31" s="393"/>
      <c r="K31" s="393"/>
      <c r="L31" s="393"/>
      <c r="M31" s="393"/>
      <c r="N31" s="393"/>
      <c r="O31" s="393"/>
      <c r="P31" s="394"/>
      <c r="Q31" s="400"/>
      <c r="S31" s="401"/>
      <c r="T31" s="402"/>
      <c r="U31" s="402"/>
      <c r="V31" s="403"/>
      <c r="X31" s="399"/>
    </row>
    <row r="32" spans="1:24" s="2" customFormat="1" ht="24" customHeight="1" x14ac:dyDescent="0.2">
      <c r="A32" s="157">
        <v>23</v>
      </c>
      <c r="B32" s="393"/>
      <c r="C32" s="393"/>
      <c r="D32" s="393"/>
      <c r="E32" s="393"/>
      <c r="F32" s="393"/>
      <c r="G32" s="393"/>
      <c r="H32" s="393"/>
      <c r="I32" s="393"/>
      <c r="J32" s="393"/>
      <c r="K32" s="393"/>
      <c r="L32" s="393"/>
      <c r="M32" s="393"/>
      <c r="N32" s="393"/>
      <c r="O32" s="393"/>
      <c r="P32" s="394"/>
      <c r="Q32" s="400"/>
      <c r="S32" s="401"/>
      <c r="T32" s="402"/>
      <c r="U32" s="402"/>
      <c r="V32" s="403"/>
      <c r="X32" s="399"/>
    </row>
    <row r="33" spans="1:31" s="2" customFormat="1" ht="24" customHeight="1" x14ac:dyDescent="0.2">
      <c r="A33" s="157">
        <v>24</v>
      </c>
      <c r="B33" s="393"/>
      <c r="C33" s="393"/>
      <c r="D33" s="393"/>
      <c r="E33" s="393"/>
      <c r="F33" s="393"/>
      <c r="G33" s="393"/>
      <c r="H33" s="393"/>
      <c r="I33" s="393"/>
      <c r="J33" s="393"/>
      <c r="K33" s="393"/>
      <c r="L33" s="393"/>
      <c r="M33" s="393"/>
      <c r="N33" s="393"/>
      <c r="O33" s="393"/>
      <c r="P33" s="394"/>
      <c r="Q33" s="400"/>
      <c r="S33" s="401"/>
      <c r="T33" s="402"/>
      <c r="U33" s="402"/>
      <c r="V33" s="403"/>
      <c r="X33" s="399"/>
    </row>
    <row r="34" spans="1:31" s="2" customFormat="1" ht="24" customHeight="1" x14ac:dyDescent="0.2">
      <c r="A34" s="157">
        <v>25</v>
      </c>
      <c r="B34" s="393"/>
      <c r="C34" s="393"/>
      <c r="D34" s="393"/>
      <c r="E34" s="393"/>
      <c r="F34" s="393"/>
      <c r="G34" s="393"/>
      <c r="H34" s="393"/>
      <c r="I34" s="393"/>
      <c r="J34" s="393"/>
      <c r="K34" s="393"/>
      <c r="L34" s="393"/>
      <c r="M34" s="393"/>
      <c r="N34" s="393"/>
      <c r="O34" s="393"/>
      <c r="P34" s="394"/>
      <c r="Q34" s="400"/>
      <c r="S34" s="401"/>
      <c r="T34" s="402"/>
      <c r="U34" s="402"/>
      <c r="V34" s="403"/>
      <c r="X34" s="399"/>
    </row>
    <row r="35" spans="1:31" s="2" customFormat="1" ht="24" customHeight="1" x14ac:dyDescent="0.2">
      <c r="A35" s="157">
        <v>26</v>
      </c>
      <c r="B35" s="393"/>
      <c r="C35" s="393"/>
      <c r="D35" s="393"/>
      <c r="E35" s="393"/>
      <c r="F35" s="393"/>
      <c r="G35" s="393"/>
      <c r="H35" s="393"/>
      <c r="I35" s="393"/>
      <c r="J35" s="393"/>
      <c r="K35" s="393"/>
      <c r="L35" s="393"/>
      <c r="M35" s="393"/>
      <c r="N35" s="393"/>
      <c r="O35" s="393"/>
      <c r="P35" s="394"/>
      <c r="Q35" s="400"/>
      <c r="S35" s="401"/>
      <c r="T35" s="402"/>
      <c r="U35" s="402"/>
      <c r="V35" s="403"/>
      <c r="X35" s="399"/>
    </row>
    <row r="36" spans="1:31" s="2" customFormat="1" ht="24" customHeight="1" x14ac:dyDescent="0.2">
      <c r="A36" s="157">
        <v>27</v>
      </c>
      <c r="B36" s="393"/>
      <c r="C36" s="393"/>
      <c r="D36" s="393"/>
      <c r="E36" s="393"/>
      <c r="F36" s="393"/>
      <c r="G36" s="393"/>
      <c r="H36" s="393"/>
      <c r="I36" s="393"/>
      <c r="J36" s="393"/>
      <c r="K36" s="393"/>
      <c r="L36" s="393"/>
      <c r="M36" s="393"/>
      <c r="N36" s="393"/>
      <c r="O36" s="393"/>
      <c r="P36" s="394"/>
      <c r="Q36" s="400"/>
      <c r="S36" s="401"/>
      <c r="T36" s="402"/>
      <c r="U36" s="402"/>
      <c r="V36" s="403"/>
      <c r="X36" s="399"/>
    </row>
    <row r="37" spans="1:31" s="2" customFormat="1" ht="24" customHeight="1" x14ac:dyDescent="0.2">
      <c r="A37" s="157">
        <v>28</v>
      </c>
      <c r="B37" s="393"/>
      <c r="C37" s="393"/>
      <c r="D37" s="393"/>
      <c r="E37" s="393"/>
      <c r="F37" s="393"/>
      <c r="G37" s="393"/>
      <c r="H37" s="393"/>
      <c r="I37" s="393"/>
      <c r="J37" s="393"/>
      <c r="K37" s="393"/>
      <c r="L37" s="393"/>
      <c r="M37" s="393"/>
      <c r="N37" s="393"/>
      <c r="O37" s="393"/>
      <c r="P37" s="394"/>
      <c r="Q37" s="400"/>
      <c r="S37" s="401"/>
      <c r="T37" s="402"/>
      <c r="U37" s="402"/>
      <c r="V37" s="403"/>
      <c r="X37" s="399"/>
    </row>
    <row r="38" spans="1:31" s="2" customFormat="1" ht="24" customHeight="1" x14ac:dyDescent="0.2">
      <c r="A38" s="157">
        <v>29</v>
      </c>
      <c r="B38" s="393"/>
      <c r="C38" s="393"/>
      <c r="D38" s="393"/>
      <c r="E38" s="393"/>
      <c r="F38" s="393"/>
      <c r="G38" s="393"/>
      <c r="H38" s="393"/>
      <c r="I38" s="393"/>
      <c r="J38" s="393"/>
      <c r="K38" s="393"/>
      <c r="L38" s="393"/>
      <c r="M38" s="393"/>
      <c r="N38" s="393"/>
      <c r="O38" s="393"/>
      <c r="P38" s="394"/>
      <c r="Q38" s="400"/>
      <c r="S38" s="401"/>
      <c r="T38" s="402"/>
      <c r="U38" s="402"/>
      <c r="V38" s="403"/>
      <c r="X38" s="399"/>
    </row>
    <row r="39" spans="1:31" s="2" customFormat="1" ht="24" customHeight="1" thickBot="1" x14ac:dyDescent="0.25">
      <c r="A39" s="157">
        <v>30</v>
      </c>
      <c r="B39" s="393"/>
      <c r="C39" s="393"/>
      <c r="D39" s="393"/>
      <c r="E39" s="393"/>
      <c r="F39" s="393"/>
      <c r="G39" s="393"/>
      <c r="H39" s="393"/>
      <c r="I39" s="393"/>
      <c r="J39" s="393"/>
      <c r="K39" s="393"/>
      <c r="L39" s="393"/>
      <c r="M39" s="393"/>
      <c r="N39" s="393"/>
      <c r="O39" s="393"/>
      <c r="P39" s="394"/>
      <c r="Q39" s="400"/>
      <c r="S39" s="401"/>
      <c r="T39" s="402"/>
      <c r="U39" s="402"/>
      <c r="V39" s="403"/>
      <c r="X39" s="399"/>
    </row>
    <row r="40" spans="1:31" s="127" customFormat="1" ht="26.25" customHeight="1" thickBot="1" x14ac:dyDescent="0.25">
      <c r="A40" s="331" t="s">
        <v>29</v>
      </c>
      <c r="B40" s="421" t="s">
        <v>157</v>
      </c>
      <c r="C40" s="422"/>
      <c r="D40" s="422"/>
      <c r="E40" s="422"/>
      <c r="F40" s="422"/>
      <c r="G40" s="422"/>
      <c r="H40" s="422"/>
      <c r="I40" s="422"/>
      <c r="J40" s="422"/>
      <c r="K40" s="422"/>
      <c r="L40" s="422"/>
      <c r="M40" s="422"/>
      <c r="N40" s="422"/>
      <c r="O40" s="422"/>
      <c r="P40" s="423"/>
      <c r="Q40" s="427"/>
      <c r="S40" s="429"/>
      <c r="T40" s="430"/>
      <c r="U40" s="430"/>
      <c r="V40" s="431"/>
      <c r="X40" s="428"/>
      <c r="Z40" s="490"/>
      <c r="AA40" s="490"/>
      <c r="AB40" s="490"/>
      <c r="AC40" s="490"/>
      <c r="AD40" s="490"/>
      <c r="AE40" s="490"/>
    </row>
    <row r="41" spans="1:31" s="127" customFormat="1" ht="47.25" customHeight="1" thickBot="1" x14ac:dyDescent="0.25">
      <c r="A41" s="332" t="s">
        <v>148</v>
      </c>
      <c r="B41" s="424" t="s">
        <v>157</v>
      </c>
      <c r="C41" s="425"/>
      <c r="D41" s="425"/>
      <c r="E41" s="425"/>
      <c r="F41" s="425"/>
      <c r="G41" s="425"/>
      <c r="H41" s="425"/>
      <c r="I41" s="425"/>
      <c r="J41" s="425"/>
      <c r="K41" s="425"/>
      <c r="L41" s="425"/>
      <c r="M41" s="425"/>
      <c r="N41" s="425"/>
      <c r="O41" s="425"/>
      <c r="P41" s="426"/>
      <c r="Q41" s="151"/>
      <c r="V41" s="152"/>
      <c r="Z41" s="490"/>
      <c r="AA41" s="490"/>
      <c r="AB41" s="490"/>
      <c r="AC41" s="490"/>
      <c r="AD41" s="490"/>
      <c r="AE41" s="490"/>
    </row>
    <row r="42" spans="1:31" ht="9.9499999999999993" customHeight="1" thickBot="1" x14ac:dyDescent="0.25">
      <c r="A42" s="362"/>
      <c r="R42" s="4"/>
      <c r="S42" s="4"/>
      <c r="T42" s="4"/>
      <c r="U42" s="4"/>
      <c r="V42" s="57"/>
    </row>
    <row r="43" spans="1:31" ht="84.75" customHeight="1" thickBot="1" x14ac:dyDescent="0.25">
      <c r="A43" s="503" t="s">
        <v>53</v>
      </c>
      <c r="B43" s="504"/>
      <c r="C43" s="504"/>
      <c r="D43" s="505"/>
      <c r="E43" s="506"/>
      <c r="F43" s="507"/>
      <c r="H43" s="503" t="s">
        <v>149</v>
      </c>
      <c r="I43" s="508"/>
      <c r="J43" s="508"/>
      <c r="K43" s="508"/>
      <c r="L43" s="508"/>
      <c r="M43" s="508"/>
      <c r="N43" s="509"/>
      <c r="O43" s="510"/>
      <c r="P43" s="511"/>
      <c r="Q43" s="511"/>
      <c r="R43" s="511"/>
      <c r="S43" s="511"/>
      <c r="T43" s="511"/>
      <c r="U43" s="511"/>
      <c r="V43" s="511"/>
      <c r="W43" s="511"/>
      <c r="X43" s="512"/>
      <c r="Z43" s="513" t="s">
        <v>155</v>
      </c>
      <c r="AA43" s="514"/>
      <c r="AB43" s="514"/>
      <c r="AC43" s="514"/>
      <c r="AD43" s="514"/>
      <c r="AE43" s="515"/>
    </row>
    <row r="44" spans="1:31" ht="9.9499999999999993" customHeight="1" thickBot="1" x14ac:dyDescent="0.25">
      <c r="A44" s="371"/>
      <c r="E44" s="194"/>
      <c r="F44" s="194"/>
      <c r="R44" s="4"/>
      <c r="S44" s="4"/>
      <c r="T44" s="4"/>
      <c r="U44" s="4"/>
      <c r="V44" s="57"/>
      <c r="Z44" s="516"/>
      <c r="AA44" s="495"/>
      <c r="AB44" s="495"/>
      <c r="AC44" s="495"/>
      <c r="AD44" s="495"/>
      <c r="AE44" s="517"/>
    </row>
    <row r="45" spans="1:31" s="2" customFormat="1" ht="50.1" customHeight="1" thickBot="1" x14ac:dyDescent="0.25">
      <c r="A45" s="521" t="s">
        <v>54</v>
      </c>
      <c r="B45" s="522"/>
      <c r="C45" s="522"/>
      <c r="D45" s="523"/>
      <c r="E45" s="524" t="s">
        <v>55</v>
      </c>
      <c r="F45" s="525"/>
      <c r="H45" s="503" t="s">
        <v>56</v>
      </c>
      <c r="I45" s="508"/>
      <c r="J45" s="508"/>
      <c r="K45" s="508"/>
      <c r="L45" s="508"/>
      <c r="M45" s="508"/>
      <c r="N45" s="509"/>
      <c r="O45" s="510"/>
      <c r="P45" s="511"/>
      <c r="Q45" s="511"/>
      <c r="R45" s="511"/>
      <c r="S45" s="511"/>
      <c r="T45" s="511"/>
      <c r="U45" s="511"/>
      <c r="V45" s="511"/>
      <c r="W45" s="511"/>
      <c r="X45" s="512"/>
      <c r="Z45" s="516"/>
      <c r="AA45" s="495"/>
      <c r="AB45" s="495"/>
      <c r="AC45" s="495"/>
      <c r="AD45" s="495"/>
      <c r="AE45" s="517"/>
    </row>
    <row r="46" spans="1:31" s="2" customFormat="1" ht="9.9499999999999993" customHeight="1" thickBot="1" x14ac:dyDescent="0.25">
      <c r="A46" s="57"/>
      <c r="Z46" s="516"/>
      <c r="AA46" s="495"/>
      <c r="AB46" s="495"/>
      <c r="AC46" s="495"/>
      <c r="AD46" s="495"/>
      <c r="AE46" s="517"/>
    </row>
    <row r="47" spans="1:31" s="2" customFormat="1" ht="16.5" thickBot="1" x14ac:dyDescent="0.25">
      <c r="A47" s="143" t="s">
        <v>165</v>
      </c>
      <c r="B47" s="144"/>
      <c r="C47" s="145"/>
      <c r="D47" s="145"/>
      <c r="E47" s="145"/>
      <c r="F47" s="145"/>
      <c r="G47" s="145"/>
      <c r="H47" s="145"/>
      <c r="I47" s="145"/>
      <c r="J47" s="145"/>
      <c r="K47" s="145"/>
      <c r="L47" s="145"/>
      <c r="M47" s="145"/>
      <c r="N47" s="145"/>
      <c r="O47" s="145"/>
      <c r="P47" s="145"/>
      <c r="Q47" s="145"/>
      <c r="R47" s="146"/>
      <c r="S47" s="146"/>
      <c r="T47" s="146"/>
      <c r="U47" s="146"/>
      <c r="V47" s="146"/>
      <c r="W47" s="146"/>
      <c r="X47" s="147"/>
      <c r="Z47" s="516"/>
      <c r="AA47" s="495"/>
      <c r="AB47" s="495"/>
      <c r="AC47" s="495"/>
      <c r="AD47" s="495"/>
      <c r="AE47" s="517"/>
    </row>
    <row r="48" spans="1:31" s="2" customFormat="1" ht="30" customHeight="1" thickBot="1" x14ac:dyDescent="0.25">
      <c r="A48" s="410"/>
      <c r="B48" s="411"/>
      <c r="C48" s="412"/>
      <c r="D48" s="412"/>
      <c r="E48" s="412"/>
      <c r="F48" s="412"/>
      <c r="G48" s="412"/>
      <c r="H48" s="412"/>
      <c r="I48" s="412"/>
      <c r="J48" s="412"/>
      <c r="K48" s="412"/>
      <c r="L48" s="412"/>
      <c r="M48" s="412"/>
      <c r="N48" s="412"/>
      <c r="O48" s="412"/>
      <c r="P48" s="412"/>
      <c r="Q48" s="412"/>
      <c r="R48" s="413"/>
      <c r="S48" s="413"/>
      <c r="T48" s="413"/>
      <c r="U48" s="413"/>
      <c r="V48" s="413"/>
      <c r="W48" s="414"/>
      <c r="X48" s="415"/>
      <c r="Z48" s="518"/>
      <c r="AA48" s="519"/>
      <c r="AB48" s="519"/>
      <c r="AC48" s="519"/>
      <c r="AD48" s="519"/>
      <c r="AE48" s="520"/>
    </row>
    <row r="49" spans="1:34" s="2" customFormat="1" ht="30" customHeight="1" x14ac:dyDescent="0.2">
      <c r="A49" s="410"/>
      <c r="B49" s="412"/>
      <c r="C49" s="412"/>
      <c r="D49" s="412"/>
      <c r="E49" s="412"/>
      <c r="F49" s="412"/>
      <c r="G49" s="412"/>
      <c r="H49" s="412"/>
      <c r="I49" s="412"/>
      <c r="J49" s="412"/>
      <c r="K49" s="412"/>
      <c r="L49" s="412"/>
      <c r="M49" s="412"/>
      <c r="N49" s="412"/>
      <c r="O49" s="412"/>
      <c r="P49" s="412"/>
      <c r="Q49" s="412"/>
      <c r="R49" s="413"/>
      <c r="S49" s="413"/>
      <c r="T49" s="413"/>
      <c r="U49" s="413"/>
      <c r="V49" s="413"/>
      <c r="W49" s="413"/>
      <c r="X49" s="416"/>
    </row>
    <row r="50" spans="1:34" s="2" customFormat="1" ht="30" customHeight="1" x14ac:dyDescent="0.2">
      <c r="A50" s="410"/>
      <c r="B50" s="412"/>
      <c r="C50" s="412"/>
      <c r="D50" s="412"/>
      <c r="E50" s="412"/>
      <c r="F50" s="412"/>
      <c r="G50" s="412"/>
      <c r="H50" s="412"/>
      <c r="I50" s="412"/>
      <c r="J50" s="412"/>
      <c r="K50" s="412"/>
      <c r="L50" s="412"/>
      <c r="M50" s="412"/>
      <c r="N50" s="412"/>
      <c r="O50" s="412"/>
      <c r="P50" s="412"/>
      <c r="Q50" s="412"/>
      <c r="R50" s="413"/>
      <c r="S50" s="413"/>
      <c r="T50" s="413"/>
      <c r="U50" s="413"/>
      <c r="V50" s="413"/>
      <c r="W50" s="413"/>
      <c r="X50" s="416"/>
    </row>
    <row r="51" spans="1:34" s="2" customFormat="1" ht="30" customHeight="1" thickBot="1" x14ac:dyDescent="0.25">
      <c r="A51" s="417"/>
      <c r="B51" s="418"/>
      <c r="C51" s="418"/>
      <c r="D51" s="418"/>
      <c r="E51" s="418"/>
      <c r="F51" s="418"/>
      <c r="G51" s="418"/>
      <c r="H51" s="418"/>
      <c r="I51" s="418"/>
      <c r="J51" s="418"/>
      <c r="K51" s="418"/>
      <c r="L51" s="418"/>
      <c r="M51" s="418"/>
      <c r="N51" s="418"/>
      <c r="O51" s="418"/>
      <c r="P51" s="418"/>
      <c r="Q51" s="418"/>
      <c r="R51" s="419"/>
      <c r="S51" s="419"/>
      <c r="T51" s="419"/>
      <c r="U51" s="419"/>
      <c r="V51" s="419"/>
      <c r="W51" s="419"/>
      <c r="X51" s="420"/>
    </row>
    <row r="54" spans="1:34" ht="15.75" x14ac:dyDescent="0.25">
      <c r="A54" s="1"/>
      <c r="B54" s="1"/>
      <c r="C54" s="1"/>
      <c r="D54" s="1"/>
      <c r="E54" s="1"/>
      <c r="F54" s="1"/>
      <c r="G54" s="1"/>
      <c r="H54" s="1"/>
      <c r="I54" s="1"/>
      <c r="J54" s="1"/>
      <c r="K54" s="1"/>
      <c r="L54" s="1"/>
      <c r="M54" s="1"/>
      <c r="N54" s="1"/>
      <c r="O54" s="1"/>
      <c r="P54" s="1"/>
    </row>
    <row r="55" spans="1:34" s="2" customFormat="1" ht="15" x14ac:dyDescent="0.2"/>
    <row r="56" spans="1:34" s="4" customFormat="1" ht="15" x14ac:dyDescent="0.2">
      <c r="A56" s="2"/>
      <c r="B56" s="2"/>
      <c r="C56" s="2"/>
      <c r="D56" s="2"/>
      <c r="E56" s="2"/>
      <c r="F56" s="2"/>
      <c r="G56" s="2"/>
      <c r="H56" s="2"/>
      <c r="I56" s="2"/>
      <c r="J56" s="2"/>
      <c r="K56" s="2"/>
      <c r="L56" s="2"/>
      <c r="M56" s="2"/>
      <c r="N56" s="2"/>
      <c r="O56" s="2"/>
      <c r="P56" s="2"/>
      <c r="R56"/>
      <c r="S56"/>
      <c r="T56"/>
      <c r="U56"/>
      <c r="V56"/>
      <c r="W56"/>
      <c r="X56"/>
      <c r="Y56"/>
      <c r="Z56"/>
      <c r="AA56"/>
      <c r="AB56"/>
      <c r="AC56"/>
      <c r="AD56"/>
      <c r="AE56"/>
      <c r="AF56"/>
      <c r="AG56"/>
      <c r="AH56"/>
    </row>
    <row r="57" spans="1:34" s="4" customFormat="1" ht="15" x14ac:dyDescent="0.2">
      <c r="A57" s="2"/>
      <c r="B57" s="2"/>
      <c r="C57" s="2"/>
      <c r="D57" s="2"/>
      <c r="E57" s="2"/>
      <c r="F57" s="2"/>
      <c r="G57" s="2"/>
      <c r="H57" s="2"/>
      <c r="I57" s="2"/>
      <c r="J57" s="2"/>
      <c r="K57" s="2"/>
      <c r="L57" s="2"/>
      <c r="M57" s="2"/>
      <c r="N57" s="2"/>
      <c r="O57" s="2"/>
      <c r="P57" s="2"/>
      <c r="R57"/>
      <c r="S57"/>
      <c r="T57"/>
      <c r="U57"/>
      <c r="V57"/>
      <c r="W57"/>
      <c r="X57"/>
      <c r="Y57"/>
      <c r="Z57"/>
      <c r="AA57"/>
      <c r="AB57"/>
      <c r="AC57"/>
      <c r="AD57"/>
      <c r="AE57"/>
      <c r="AF57"/>
      <c r="AG57"/>
      <c r="AH57"/>
    </row>
    <row r="58" spans="1:34" s="4" customFormat="1" ht="15" x14ac:dyDescent="0.2">
      <c r="A58" s="2"/>
      <c r="B58"/>
      <c r="C58"/>
      <c r="D58"/>
      <c r="E58"/>
      <c r="F58"/>
      <c r="G58"/>
      <c r="H58"/>
      <c r="I58"/>
      <c r="J58"/>
      <c r="K58"/>
      <c r="L58"/>
      <c r="M58"/>
      <c r="N58"/>
      <c r="O58"/>
      <c r="P58"/>
      <c r="R58"/>
      <c r="S58"/>
      <c r="T58"/>
      <c r="U58"/>
      <c r="V58"/>
      <c r="W58"/>
      <c r="X58"/>
      <c r="Y58"/>
      <c r="Z58"/>
      <c r="AA58"/>
      <c r="AB58"/>
      <c r="AC58"/>
      <c r="AD58"/>
      <c r="AE58"/>
      <c r="AF58"/>
      <c r="AG58"/>
      <c r="AH58"/>
    </row>
  </sheetData>
  <sheetProtection algorithmName="SHA-512" hashValue="QbFNnXFJ0M92sG63dzdV4QtBll3CLJBh4rz787FUiXTIeNvwSSRJpWYbJdTdY+lnqGJn6plOJdlhdxM93gnk7A==" saltValue="a0sbaFqf/Y0rrU8A9Z3wGQ==" spinCount="100000" sheet="1" objects="1" scenarios="1"/>
  <mergeCells count="28">
    <mergeCell ref="Z40:AE41"/>
    <mergeCell ref="Z2:AE9"/>
    <mergeCell ref="X8:X9"/>
    <mergeCell ref="Z10:AE15"/>
    <mergeCell ref="A43:D43"/>
    <mergeCell ref="E43:F43"/>
    <mergeCell ref="H43:N43"/>
    <mergeCell ref="O43:X43"/>
    <mergeCell ref="Z43:AE48"/>
    <mergeCell ref="A45:D45"/>
    <mergeCell ref="E45:F45"/>
    <mergeCell ref="H45:N45"/>
    <mergeCell ref="O45:X45"/>
    <mergeCell ref="C5:E5"/>
    <mergeCell ref="F5:J5"/>
    <mergeCell ref="K5:M5"/>
    <mergeCell ref="O5:S5"/>
    <mergeCell ref="A6:B6"/>
    <mergeCell ref="C6:M6"/>
    <mergeCell ref="O6:S6"/>
    <mergeCell ref="C2:M2"/>
    <mergeCell ref="O2:R2"/>
    <mergeCell ref="C3:M3"/>
    <mergeCell ref="O3:R3"/>
    <mergeCell ref="C4:E4"/>
    <mergeCell ref="F4:J4"/>
    <mergeCell ref="K4:M4"/>
    <mergeCell ref="O4:S4"/>
  </mergeCells>
  <conditionalFormatting sqref="B10:P39">
    <cfRule type="expression" dxfId="30" priority="1">
      <formula>COUNTA($B10:$P10) &gt; 1</formula>
    </cfRule>
  </conditionalFormatting>
  <pageMargins left="0.23622047244094491" right="0.23622047244094491" top="0.43307086614173229" bottom="0.15748031496062992" header="0.11811023622047245" footer="0.23622047244094491"/>
  <pageSetup paperSize="9" scale="58" orientation="portrait" r:id="rId1"/>
  <headerFooter alignWithMargins="0">
    <oddHeader>&amp;CWCC Year 5 Survey Stratum Summary Sheet V3.0          August 2025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8E4BC"/>
    <pageSetUpPr fitToPage="1"/>
  </sheetPr>
  <dimension ref="A1:AN58"/>
  <sheetViews>
    <sheetView zoomScale="55" zoomScaleNormal="55" zoomScalePageLayoutView="80" workbookViewId="0">
      <selection activeCell="Q12" sqref="Q12"/>
    </sheetView>
  </sheetViews>
  <sheetFormatPr defaultColWidth="1" defaultRowHeight="12.75" x14ac:dyDescent="0.2"/>
  <cols>
    <col min="1" max="1" width="29.5703125" style="235" customWidth="1"/>
    <col min="2" max="16" width="8.7109375" style="235" customWidth="1"/>
    <col min="17" max="18" width="8.7109375" style="236" customWidth="1"/>
    <col min="19" max="19" width="2.42578125" style="235" customWidth="1"/>
    <col min="20" max="20" width="6.7109375" style="235" customWidth="1"/>
    <col min="21" max="21" width="51.42578125" style="235" customWidth="1"/>
    <col min="22" max="22" width="2.42578125" style="235" customWidth="1"/>
    <col min="23" max="23" width="6.28515625" style="235" customWidth="1"/>
    <col min="24" max="24" width="6.5703125" style="235" customWidth="1"/>
    <col min="25" max="25" width="6.7109375" style="235" customWidth="1"/>
    <col min="26" max="26" width="1.7109375" style="235" customWidth="1"/>
    <col min="27" max="28" width="11" style="235" customWidth="1"/>
    <col min="29" max="29" width="12" style="235" customWidth="1"/>
    <col min="30" max="30" width="7.85546875" style="235" customWidth="1"/>
    <col min="31" max="31" width="46.7109375" style="235" customWidth="1"/>
    <col min="32" max="32" width="2.85546875" style="235" customWidth="1"/>
    <col min="33" max="38" width="5.7109375" style="235" customWidth="1"/>
    <col min="39" max="39" width="6.5703125" style="235" customWidth="1"/>
    <col min="40" max="40" width="2.85546875" style="235" customWidth="1"/>
    <col min="41" max="41" width="7.5703125" style="235" customWidth="1"/>
    <col min="42" max="51" width="5.7109375" style="235" customWidth="1"/>
    <col min="52" max="52" width="3.7109375" style="235" customWidth="1"/>
    <col min="53" max="16384" width="1" style="235"/>
  </cols>
  <sheetData>
    <row r="1" spans="1:40" ht="30.75" customHeight="1" thickBot="1" x14ac:dyDescent="0.25">
      <c r="A1" s="230" t="s">
        <v>57</v>
      </c>
      <c r="B1" s="209" t="s">
        <v>58</v>
      </c>
      <c r="C1" s="231"/>
      <c r="D1" s="231"/>
      <c r="E1" s="232"/>
      <c r="F1" s="211" t="s">
        <v>59</v>
      </c>
      <c r="G1" s="233"/>
      <c r="H1" s="233"/>
      <c r="I1" s="234"/>
      <c r="S1" s="236"/>
      <c r="U1" s="577" t="s">
        <v>60</v>
      </c>
      <c r="V1" s="578"/>
      <c r="W1" s="578"/>
      <c r="X1" s="579"/>
    </row>
    <row r="2" spans="1:40" s="12" customFormat="1" ht="22.5" customHeight="1" x14ac:dyDescent="0.2">
      <c r="A2" s="169" t="s">
        <v>61</v>
      </c>
      <c r="B2" s="562" t="s">
        <v>62</v>
      </c>
      <c r="C2" s="563"/>
      <c r="D2" s="563"/>
      <c r="E2" s="563"/>
      <c r="F2" s="563"/>
      <c r="G2" s="563"/>
      <c r="H2" s="563"/>
      <c r="I2" s="564"/>
      <c r="K2" s="538" t="s">
        <v>63</v>
      </c>
      <c r="L2" s="539"/>
      <c r="M2" s="550" t="s">
        <v>144</v>
      </c>
      <c r="N2" s="551"/>
      <c r="O2" s="551"/>
      <c r="P2" s="551"/>
      <c r="Q2" s="551"/>
      <c r="R2" s="552"/>
      <c r="U2" s="585" t="s">
        <v>64</v>
      </c>
      <c r="V2" s="586"/>
      <c r="W2" s="593">
        <v>0</v>
      </c>
      <c r="X2" s="552"/>
      <c r="AA2" s="238" t="s">
        <v>65</v>
      </c>
      <c r="AB2" s="239"/>
      <c r="AC2" s="239"/>
      <c r="AD2" s="239"/>
      <c r="AE2" s="377" t="e">
        <f>COUNTIF(Q13:Q42,"&gt;="&amp;W6&amp;"")/B7</f>
        <v>#DIV/0!</v>
      </c>
      <c r="AI2" s="9"/>
      <c r="AN2" s="240"/>
    </row>
    <row r="3" spans="1:40" s="12" customFormat="1" ht="21" customHeight="1" x14ac:dyDescent="0.2">
      <c r="A3" s="171" t="s">
        <v>139</v>
      </c>
      <c r="B3" s="565" t="s">
        <v>66</v>
      </c>
      <c r="C3" s="531"/>
      <c r="D3" s="531"/>
      <c r="E3" s="531"/>
      <c r="F3" s="531"/>
      <c r="G3" s="531"/>
      <c r="H3" s="531"/>
      <c r="I3" s="566"/>
      <c r="J3" s="440"/>
      <c r="K3" s="540"/>
      <c r="L3" s="541"/>
      <c r="M3" s="553"/>
      <c r="N3" s="554"/>
      <c r="O3" s="554"/>
      <c r="P3" s="554"/>
      <c r="Q3" s="554"/>
      <c r="R3" s="555"/>
      <c r="U3" s="587" t="s">
        <v>67</v>
      </c>
      <c r="V3" s="588"/>
      <c r="W3" s="594" t="e">
        <f>(100/W2)^2</f>
        <v>#DIV/0!</v>
      </c>
      <c r="X3" s="595"/>
      <c r="AA3" s="380" t="s">
        <v>68</v>
      </c>
      <c r="AB3" s="177"/>
      <c r="AC3" s="177"/>
      <c r="AD3" s="241"/>
      <c r="AE3" s="378" t="e">
        <f>COUNTIF(Q13:Q42,"&gt;="&amp;W7&amp;"")/B7</f>
        <v>#DIV/0!</v>
      </c>
      <c r="AI3" s="9"/>
      <c r="AN3" s="240"/>
    </row>
    <row r="4" spans="1:40" s="12" customFormat="1" ht="21" customHeight="1" x14ac:dyDescent="0.2">
      <c r="A4" s="171" t="s">
        <v>45</v>
      </c>
      <c r="B4" s="565" t="s">
        <v>69</v>
      </c>
      <c r="C4" s="567"/>
      <c r="D4" s="567"/>
      <c r="E4" s="567"/>
      <c r="F4" s="567"/>
      <c r="G4" s="567"/>
      <c r="H4" s="567"/>
      <c r="I4" s="568"/>
      <c r="K4" s="542" t="s">
        <v>138</v>
      </c>
      <c r="L4" s="541"/>
      <c r="M4" s="553" t="s">
        <v>70</v>
      </c>
      <c r="N4" s="554"/>
      <c r="O4" s="554"/>
      <c r="P4" s="554"/>
      <c r="Q4" s="554"/>
      <c r="R4" s="555"/>
      <c r="U4" s="587" t="s">
        <v>71</v>
      </c>
      <c r="V4" s="588"/>
      <c r="W4" s="594" t="e">
        <f>W3*B6</f>
        <v>#DIV/0!</v>
      </c>
      <c r="X4" s="596"/>
      <c r="AA4" s="380" t="s">
        <v>72</v>
      </c>
      <c r="AB4" s="177"/>
      <c r="AC4" s="177"/>
      <c r="AD4" s="241"/>
      <c r="AE4" s="378" t="e">
        <f>COUNTIF(Q13:Q42,"&gt;="&amp;W8&amp;"")/B7</f>
        <v>#DIV/0!</v>
      </c>
      <c r="AI4" s="9"/>
      <c r="AN4" s="240"/>
    </row>
    <row r="5" spans="1:40" s="12" customFormat="1" ht="29.25" customHeight="1" thickBot="1" x14ac:dyDescent="0.25">
      <c r="A5" s="359" t="s">
        <v>73</v>
      </c>
      <c r="B5" s="569" t="s">
        <v>74</v>
      </c>
      <c r="C5" s="531"/>
      <c r="D5" s="531"/>
      <c r="E5" s="531"/>
      <c r="F5" s="531"/>
      <c r="G5" s="531"/>
      <c r="H5" s="531"/>
      <c r="I5" s="566"/>
      <c r="K5" s="543"/>
      <c r="L5" s="544"/>
      <c r="M5" s="556"/>
      <c r="N5" s="557"/>
      <c r="O5" s="557"/>
      <c r="P5" s="557"/>
      <c r="Q5" s="557"/>
      <c r="R5" s="558"/>
      <c r="U5" s="589"/>
      <c r="V5" s="590"/>
      <c r="W5" s="597"/>
      <c r="X5" s="598"/>
      <c r="AA5" s="381" t="s">
        <v>75</v>
      </c>
      <c r="AB5" s="242"/>
      <c r="AC5" s="242"/>
      <c r="AD5" s="242"/>
      <c r="AE5" s="379" t="e">
        <f>Q44/W4</f>
        <v>#DIV/0!</v>
      </c>
      <c r="AN5" s="240"/>
    </row>
    <row r="6" spans="1:40" s="12" customFormat="1" ht="27" customHeight="1" thickBot="1" x14ac:dyDescent="0.25">
      <c r="A6" s="171" t="s">
        <v>76</v>
      </c>
      <c r="B6" s="210">
        <v>0</v>
      </c>
      <c r="C6" s="547" t="s">
        <v>77</v>
      </c>
      <c r="D6" s="548"/>
      <c r="E6" s="548"/>
      <c r="F6" s="548"/>
      <c r="G6" s="548"/>
      <c r="H6" s="548"/>
      <c r="I6" s="549"/>
      <c r="J6" s="148"/>
      <c r="K6" s="448"/>
      <c r="L6" s="240"/>
      <c r="M6" s="153"/>
      <c r="P6" s="240"/>
      <c r="Q6" s="240"/>
      <c r="R6" s="240"/>
      <c r="U6" s="587" t="s">
        <v>135</v>
      </c>
      <c r="V6" s="588"/>
      <c r="W6" s="581" t="e">
        <f>1.1*W7</f>
        <v>#DIV/0!</v>
      </c>
      <c r="X6" s="596"/>
      <c r="AA6" s="178"/>
      <c r="AN6" s="240"/>
    </row>
    <row r="7" spans="1:40" s="12" customFormat="1" ht="27" customHeight="1" thickBot="1" x14ac:dyDescent="0.25">
      <c r="A7" s="243" t="s">
        <v>78</v>
      </c>
      <c r="B7" s="569">
        <v>0</v>
      </c>
      <c r="C7" s="570"/>
      <c r="D7" s="570"/>
      <c r="E7" s="570"/>
      <c r="F7" s="570"/>
      <c r="G7" s="570"/>
      <c r="H7" s="570"/>
      <c r="I7" s="571"/>
      <c r="J7" s="148"/>
      <c r="K7" s="575" t="s">
        <v>44</v>
      </c>
      <c r="L7" s="576"/>
      <c r="M7" s="559"/>
      <c r="N7" s="560"/>
      <c r="O7" s="560"/>
      <c r="P7" s="560"/>
      <c r="Q7" s="560"/>
      <c r="R7" s="561"/>
      <c r="U7" s="587" t="s">
        <v>136</v>
      </c>
      <c r="V7" s="588"/>
      <c r="W7" s="581" t="e">
        <f>W3*B9</f>
        <v>#DIV/0!</v>
      </c>
      <c r="X7" s="582"/>
      <c r="AE7" s="244"/>
      <c r="AF7" s="244"/>
      <c r="AG7" s="244"/>
      <c r="AH7" s="244"/>
      <c r="AI7" s="244"/>
      <c r="AJ7" s="244"/>
    </row>
    <row r="8" spans="1:40" s="12" customFormat="1" ht="27" customHeight="1" thickBot="1" x14ac:dyDescent="0.25">
      <c r="A8" s="243" t="s">
        <v>10</v>
      </c>
      <c r="B8" s="545">
        <v>0</v>
      </c>
      <c r="C8" s="574"/>
      <c r="D8" s="484" t="s">
        <v>47</v>
      </c>
      <c r="E8" s="572"/>
      <c r="F8" s="572"/>
      <c r="G8" s="573"/>
      <c r="H8" s="545">
        <v>0</v>
      </c>
      <c r="I8" s="546"/>
      <c r="J8" s="148"/>
      <c r="K8" s="240"/>
      <c r="M8" s="449"/>
      <c r="N8" s="447"/>
      <c r="O8" s="447"/>
      <c r="P8" s="447"/>
      <c r="Q8" s="447"/>
      <c r="R8" s="447"/>
      <c r="U8" s="591" t="s">
        <v>137</v>
      </c>
      <c r="V8" s="592"/>
      <c r="W8" s="583" t="e">
        <f>0.9*W7</f>
        <v>#DIV/0!</v>
      </c>
      <c r="X8" s="584"/>
    </row>
    <row r="9" spans="1:40" s="12" customFormat="1" ht="33.75" customHeight="1" thickBot="1" x14ac:dyDescent="0.25">
      <c r="A9" s="245" t="s">
        <v>79</v>
      </c>
      <c r="B9" s="212">
        <f>IF(B8&gt;0,PI()*B8*B8/10000,H8*H8/10000)</f>
        <v>0</v>
      </c>
      <c r="C9" s="441" t="s">
        <v>80</v>
      </c>
      <c r="D9" s="246"/>
      <c r="E9" s="246"/>
      <c r="F9" s="246"/>
      <c r="G9" s="246"/>
      <c r="H9" s="246"/>
      <c r="I9" s="247"/>
      <c r="P9" s="240"/>
      <c r="Q9" s="240"/>
      <c r="R9" s="240"/>
      <c r="S9" s="240"/>
      <c r="U9" s="580"/>
      <c r="V9" s="580"/>
      <c r="W9" s="580"/>
      <c r="X9" s="580"/>
    </row>
    <row r="10" spans="1:40" s="12" customFormat="1" ht="16.5" thickBot="1" x14ac:dyDescent="0.25">
      <c r="A10" s="240"/>
      <c r="B10" s="60"/>
      <c r="Q10" s="240"/>
      <c r="R10" s="240"/>
      <c r="S10" s="240"/>
      <c r="T10" s="248"/>
      <c r="U10" s="248"/>
      <c r="V10" s="248"/>
      <c r="W10" s="248"/>
      <c r="X10" s="248"/>
      <c r="Y10" s="248"/>
      <c r="Z10" s="248"/>
      <c r="AA10" s="248"/>
      <c r="AB10" s="248"/>
      <c r="AC10" s="248"/>
      <c r="AD10" s="248"/>
    </row>
    <row r="11" spans="1:40" s="12" customFormat="1" ht="20.100000000000001" customHeight="1" thickBot="1" x14ac:dyDescent="0.25">
      <c r="A11" s="249"/>
      <c r="B11" s="144" t="s">
        <v>81</v>
      </c>
      <c r="C11" s="250"/>
      <c r="D11" s="251"/>
      <c r="E11" s="251"/>
      <c r="F11" s="250"/>
      <c r="G11" s="251"/>
      <c r="H11" s="251"/>
      <c r="I11" s="251"/>
      <c r="J11" s="251"/>
      <c r="K11" s="251"/>
      <c r="L11" s="251"/>
      <c r="M11" s="251"/>
      <c r="N11" s="251"/>
      <c r="O11" s="251"/>
      <c r="P11" s="251"/>
      <c r="Q11" s="252"/>
      <c r="R11" s="253"/>
      <c r="S11" s="240"/>
      <c r="T11" s="195" t="s">
        <v>162</v>
      </c>
      <c r="U11" s="254"/>
      <c r="V11" s="248"/>
      <c r="W11" s="143" t="s">
        <v>82</v>
      </c>
      <c r="X11" s="255"/>
      <c r="Y11" s="256"/>
      <c r="AA11" s="143" t="s">
        <v>83</v>
      </c>
      <c r="AB11" s="252"/>
      <c r="AC11" s="237"/>
      <c r="AD11" s="143" t="s">
        <v>84</v>
      </c>
      <c r="AE11" s="256"/>
      <c r="AF11" s="240"/>
    </row>
    <row r="12" spans="1:40" ht="95.25" customHeight="1" x14ac:dyDescent="0.2">
      <c r="A12" s="179" t="s">
        <v>46</v>
      </c>
      <c r="B12" s="382" t="s">
        <v>85</v>
      </c>
      <c r="C12" s="382" t="s">
        <v>86</v>
      </c>
      <c r="D12" s="382" t="s">
        <v>87</v>
      </c>
      <c r="E12" s="382" t="s">
        <v>88</v>
      </c>
      <c r="F12" s="382" t="s">
        <v>89</v>
      </c>
      <c r="G12" s="382" t="s">
        <v>90</v>
      </c>
      <c r="H12" s="382" t="s">
        <v>91</v>
      </c>
      <c r="I12" s="382" t="s">
        <v>92</v>
      </c>
      <c r="J12" s="382" t="s">
        <v>93</v>
      </c>
      <c r="K12" s="382" t="s">
        <v>94</v>
      </c>
      <c r="L12" s="382" t="s">
        <v>95</v>
      </c>
      <c r="M12" s="382" t="s">
        <v>96</v>
      </c>
      <c r="N12" s="382" t="s">
        <v>97</v>
      </c>
      <c r="O12" s="382" t="s">
        <v>98</v>
      </c>
      <c r="P12" s="382" t="s">
        <v>99</v>
      </c>
      <c r="Q12" s="383" t="s">
        <v>100</v>
      </c>
      <c r="R12" s="384" t="s">
        <v>18</v>
      </c>
      <c r="S12" s="257"/>
      <c r="T12" s="387" t="s">
        <v>101</v>
      </c>
      <c r="U12" s="388" t="s">
        <v>140</v>
      </c>
      <c r="V12" s="236"/>
      <c r="W12" s="385" t="s">
        <v>22</v>
      </c>
      <c r="X12" s="386" t="s">
        <v>102</v>
      </c>
      <c r="Y12" s="384" t="s">
        <v>103</v>
      </c>
      <c r="Z12" s="257"/>
      <c r="AA12" s="385" t="s">
        <v>163</v>
      </c>
      <c r="AB12" s="384" t="s">
        <v>26</v>
      </c>
      <c r="AC12" s="236"/>
      <c r="AD12" s="432" t="s">
        <v>141</v>
      </c>
      <c r="AE12" s="389" t="s">
        <v>152</v>
      </c>
    </row>
    <row r="13" spans="1:40" s="182" customFormat="1" ht="20.100000000000001" customHeight="1" x14ac:dyDescent="0.2">
      <c r="A13" s="180">
        <v>1</v>
      </c>
      <c r="B13" s="364">
        <f>Plot1!B$70</f>
        <v>0</v>
      </c>
      <c r="C13" s="364">
        <f>Plot1!C$70</f>
        <v>0</v>
      </c>
      <c r="D13" s="364">
        <f>Plot1!D$70</f>
        <v>0</v>
      </c>
      <c r="E13" s="364">
        <f>Plot1!E$70</f>
        <v>0</v>
      </c>
      <c r="F13" s="364">
        <f>Plot1!F$70</f>
        <v>0</v>
      </c>
      <c r="G13" s="364">
        <f>Plot1!G$70</f>
        <v>0</v>
      </c>
      <c r="H13" s="364">
        <f>Plot1!H$70</f>
        <v>0</v>
      </c>
      <c r="I13" s="364">
        <f>Plot1!I$70</f>
        <v>0</v>
      </c>
      <c r="J13" s="364">
        <f>Plot1!J$70</f>
        <v>0</v>
      </c>
      <c r="K13" s="364">
        <f>Plot1!K$70</f>
        <v>0</v>
      </c>
      <c r="L13" s="364">
        <f>Plot1!L$70</f>
        <v>0</v>
      </c>
      <c r="M13" s="364">
        <f>Plot1!M$70</f>
        <v>0</v>
      </c>
      <c r="N13" s="364">
        <f>Plot1!N$70</f>
        <v>0</v>
      </c>
      <c r="O13" s="364">
        <f>Plot1!O$70</f>
        <v>0</v>
      </c>
      <c r="P13" s="364">
        <f>Plot1!P$70</f>
        <v>0</v>
      </c>
      <c r="Q13" s="213">
        <f t="shared" ref="Q13:Q35" si="0">SUM(B13:P13)</f>
        <v>0</v>
      </c>
      <c r="R13" s="214">
        <f>Plot1!Q$70</f>
        <v>0</v>
      </c>
      <c r="S13" s="181"/>
      <c r="T13" s="277">
        <f>Plot1!$E$73</f>
        <v>0</v>
      </c>
      <c r="U13" s="278">
        <f>Plot1!O$73</f>
        <v>0</v>
      </c>
      <c r="V13" s="365"/>
      <c r="W13" s="433">
        <f>Plot1!S$70</f>
        <v>0</v>
      </c>
      <c r="X13" s="364">
        <f>Plot1!T$70</f>
        <v>0</v>
      </c>
      <c r="Y13" s="282">
        <f>Plot1!E$75</f>
        <v>0</v>
      </c>
      <c r="Z13" s="366"/>
      <c r="AA13" s="433">
        <f>Plot1!U$70</f>
        <v>0</v>
      </c>
      <c r="AB13" s="436">
        <f>Plot1!V$70</f>
        <v>0</v>
      </c>
      <c r="AC13" s="365"/>
      <c r="AD13" s="433">
        <f>Plot1!X$70</f>
        <v>0</v>
      </c>
      <c r="AE13" s="294">
        <f>Plot1!O$75</f>
        <v>0</v>
      </c>
      <c r="AF13" s="365"/>
      <c r="AG13" s="365"/>
      <c r="AH13" s="365"/>
      <c r="AI13" s="365"/>
      <c r="AJ13" s="365"/>
      <c r="AK13" s="365"/>
      <c r="AL13" s="365"/>
      <c r="AM13" s="365"/>
      <c r="AN13" s="365"/>
    </row>
    <row r="14" spans="1:40" s="182" customFormat="1" ht="20.100000000000001" customHeight="1" x14ac:dyDescent="0.2">
      <c r="A14" s="180">
        <v>2</v>
      </c>
      <c r="B14" s="364">
        <f>Plot2!B$70</f>
        <v>0</v>
      </c>
      <c r="C14" s="364">
        <f>Plot2!C$70</f>
        <v>0</v>
      </c>
      <c r="D14" s="364">
        <f>Plot2!D$70</f>
        <v>0</v>
      </c>
      <c r="E14" s="364">
        <f>Plot2!E$70</f>
        <v>0</v>
      </c>
      <c r="F14" s="364">
        <f>Plot2!F$70</f>
        <v>0</v>
      </c>
      <c r="G14" s="364">
        <f>Plot2!G$70</f>
        <v>0</v>
      </c>
      <c r="H14" s="364">
        <f>Plot2!H$70</f>
        <v>0</v>
      </c>
      <c r="I14" s="364">
        <f>Plot2!I$70</f>
        <v>0</v>
      </c>
      <c r="J14" s="364">
        <f>Plot2!J$70</f>
        <v>0</v>
      </c>
      <c r="K14" s="364">
        <f>Plot2!K$70</f>
        <v>0</v>
      </c>
      <c r="L14" s="364">
        <f>Plot2!L$70</f>
        <v>0</v>
      </c>
      <c r="M14" s="364">
        <f>Plot2!M$70</f>
        <v>0</v>
      </c>
      <c r="N14" s="364">
        <f>Plot2!N$70</f>
        <v>0</v>
      </c>
      <c r="O14" s="364">
        <f>Plot2!O$70</f>
        <v>0</v>
      </c>
      <c r="P14" s="364">
        <f>Plot2!P$70</f>
        <v>0</v>
      </c>
      <c r="Q14" s="213">
        <f t="shared" si="0"/>
        <v>0</v>
      </c>
      <c r="R14" s="214">
        <f>Plot2!Q$70</f>
        <v>0</v>
      </c>
      <c r="S14" s="181"/>
      <c r="T14" s="277">
        <f>Plot2!$E$73</f>
        <v>0</v>
      </c>
      <c r="U14" s="278">
        <f>Plot2!O$73</f>
        <v>0</v>
      </c>
      <c r="V14" s="365"/>
      <c r="W14" s="433">
        <f>Plot2!S$70</f>
        <v>0</v>
      </c>
      <c r="X14" s="364">
        <f>Plot2!T$70</f>
        <v>0</v>
      </c>
      <c r="Y14" s="282">
        <f>Plot2!E$75</f>
        <v>0</v>
      </c>
      <c r="Z14" s="366"/>
      <c r="AA14" s="433">
        <f>Plot2!U$70</f>
        <v>0</v>
      </c>
      <c r="AB14" s="436">
        <f>Plot2!V$70</f>
        <v>0</v>
      </c>
      <c r="AC14" s="365"/>
      <c r="AD14" s="433">
        <f>Plot2!X$70</f>
        <v>0</v>
      </c>
      <c r="AE14" s="294">
        <f>Plot2!O$75</f>
        <v>0</v>
      </c>
      <c r="AF14" s="365"/>
      <c r="AG14" s="365"/>
      <c r="AH14" s="365"/>
      <c r="AI14" s="365"/>
      <c r="AJ14" s="365"/>
      <c r="AK14" s="365"/>
      <c r="AL14" s="365"/>
      <c r="AM14" s="365"/>
      <c r="AN14" s="365"/>
    </row>
    <row r="15" spans="1:40" s="182" customFormat="1" ht="20.100000000000001" customHeight="1" x14ac:dyDescent="0.2">
      <c r="A15" s="180">
        <v>3</v>
      </c>
      <c r="B15" s="364">
        <f>Plot3!B$70</f>
        <v>0</v>
      </c>
      <c r="C15" s="364">
        <f>Plot3!C$70</f>
        <v>0</v>
      </c>
      <c r="D15" s="364">
        <f>Plot3!D$70</f>
        <v>0</v>
      </c>
      <c r="E15" s="364">
        <f>Plot3!E$70</f>
        <v>0</v>
      </c>
      <c r="F15" s="364">
        <f>Plot3!F$70</f>
        <v>0</v>
      </c>
      <c r="G15" s="364">
        <f>Plot3!G$70</f>
        <v>0</v>
      </c>
      <c r="H15" s="364">
        <f>Plot3!H$70</f>
        <v>0</v>
      </c>
      <c r="I15" s="364">
        <f>Plot3!I$70</f>
        <v>0</v>
      </c>
      <c r="J15" s="364">
        <f>Plot3!J$70</f>
        <v>0</v>
      </c>
      <c r="K15" s="364">
        <f>Plot3!K$70</f>
        <v>0</v>
      </c>
      <c r="L15" s="364">
        <f>Plot3!L$70</f>
        <v>0</v>
      </c>
      <c r="M15" s="364">
        <f>Plot3!M$70</f>
        <v>0</v>
      </c>
      <c r="N15" s="364">
        <f>Plot3!N$70</f>
        <v>0</v>
      </c>
      <c r="O15" s="364">
        <f>Plot3!O$70</f>
        <v>0</v>
      </c>
      <c r="P15" s="364">
        <f>Plot3!P$70</f>
        <v>0</v>
      </c>
      <c r="Q15" s="213">
        <f t="shared" si="0"/>
        <v>0</v>
      </c>
      <c r="R15" s="214">
        <f>Plot3!Q$70</f>
        <v>0</v>
      </c>
      <c r="S15" s="181"/>
      <c r="T15" s="277">
        <f>Plot3!$E$73</f>
        <v>0</v>
      </c>
      <c r="U15" s="278">
        <f>Plot3!O$73</f>
        <v>0</v>
      </c>
      <c r="V15" s="365"/>
      <c r="W15" s="433">
        <f>Plot3!S$70</f>
        <v>0</v>
      </c>
      <c r="X15" s="364">
        <f>Plot3!T$70</f>
        <v>0</v>
      </c>
      <c r="Y15" s="282">
        <f>Plot3!E$75</f>
        <v>0</v>
      </c>
      <c r="Z15" s="366"/>
      <c r="AA15" s="433">
        <f>Plot3!U$70</f>
        <v>0</v>
      </c>
      <c r="AB15" s="436">
        <f>Plot3!V$70</f>
        <v>0</v>
      </c>
      <c r="AC15" s="365"/>
      <c r="AD15" s="433">
        <f>Plot3!X$70</f>
        <v>0</v>
      </c>
      <c r="AE15" s="294">
        <f>Plot3!O$75</f>
        <v>0</v>
      </c>
      <c r="AF15" s="365"/>
      <c r="AG15" s="365"/>
      <c r="AH15" s="365"/>
      <c r="AI15" s="365"/>
      <c r="AJ15" s="365"/>
      <c r="AK15" s="365"/>
      <c r="AL15" s="365"/>
      <c r="AM15" s="365"/>
      <c r="AN15" s="365"/>
    </row>
    <row r="16" spans="1:40" s="182" customFormat="1" ht="20.100000000000001" customHeight="1" x14ac:dyDescent="0.2">
      <c r="A16" s="180">
        <v>4</v>
      </c>
      <c r="B16" s="364">
        <f>Plot4!B$70</f>
        <v>0</v>
      </c>
      <c r="C16" s="364">
        <f>Plot4!C$70</f>
        <v>0</v>
      </c>
      <c r="D16" s="364">
        <f>Plot4!D$70</f>
        <v>0</v>
      </c>
      <c r="E16" s="364">
        <f>Plot4!E$70</f>
        <v>0</v>
      </c>
      <c r="F16" s="364">
        <f>Plot4!F$70</f>
        <v>0</v>
      </c>
      <c r="G16" s="364">
        <f>Plot4!G$70</f>
        <v>0</v>
      </c>
      <c r="H16" s="364">
        <f>Plot4!H$70</f>
        <v>0</v>
      </c>
      <c r="I16" s="364">
        <f>Plot4!I$70</f>
        <v>0</v>
      </c>
      <c r="J16" s="364">
        <f>Plot4!J$70</f>
        <v>0</v>
      </c>
      <c r="K16" s="364">
        <f>Plot4!K$70</f>
        <v>0</v>
      </c>
      <c r="L16" s="364">
        <f>Plot4!L$70</f>
        <v>0</v>
      </c>
      <c r="M16" s="364">
        <f>Plot4!M$70</f>
        <v>0</v>
      </c>
      <c r="N16" s="364">
        <f>Plot4!N$70</f>
        <v>0</v>
      </c>
      <c r="O16" s="364">
        <f>Plot4!O$70</f>
        <v>0</v>
      </c>
      <c r="P16" s="364">
        <f>Plot4!P$70</f>
        <v>0</v>
      </c>
      <c r="Q16" s="213">
        <f t="shared" si="0"/>
        <v>0</v>
      </c>
      <c r="R16" s="214">
        <f>Plot4!Q$70</f>
        <v>0</v>
      </c>
      <c r="S16" s="181"/>
      <c r="T16" s="277">
        <f>Plot4!$E$73</f>
        <v>0</v>
      </c>
      <c r="U16" s="278">
        <f>Plot4!O$73</f>
        <v>0</v>
      </c>
      <c r="V16" s="365"/>
      <c r="W16" s="433">
        <f>Plot4!S$70</f>
        <v>0</v>
      </c>
      <c r="X16" s="364">
        <f>Plot4!T$70</f>
        <v>0</v>
      </c>
      <c r="Y16" s="282">
        <f>Plot4!E$75</f>
        <v>0</v>
      </c>
      <c r="Z16" s="366"/>
      <c r="AA16" s="433">
        <f>Plot4!U$70</f>
        <v>0</v>
      </c>
      <c r="AB16" s="436">
        <f>Plot4!V$70</f>
        <v>0</v>
      </c>
      <c r="AC16" s="365"/>
      <c r="AD16" s="433">
        <f>Plot4!X$70</f>
        <v>0</v>
      </c>
      <c r="AE16" s="294">
        <f>Plot4!O$75</f>
        <v>0</v>
      </c>
      <c r="AF16" s="365"/>
      <c r="AG16" s="365"/>
      <c r="AH16" s="365"/>
      <c r="AI16" s="365"/>
      <c r="AJ16" s="365"/>
      <c r="AK16" s="365"/>
      <c r="AL16" s="365"/>
      <c r="AM16" s="365"/>
      <c r="AN16" s="365"/>
    </row>
    <row r="17" spans="1:32" s="182" customFormat="1" ht="20.100000000000001" customHeight="1" x14ac:dyDescent="0.2">
      <c r="A17" s="180">
        <v>5</v>
      </c>
      <c r="B17" s="364">
        <f>Plot5!B$70</f>
        <v>0</v>
      </c>
      <c r="C17" s="364">
        <f>Plot5!C$70</f>
        <v>0</v>
      </c>
      <c r="D17" s="364">
        <f>Plot5!D$70</f>
        <v>0</v>
      </c>
      <c r="E17" s="364">
        <f>Plot5!E$70</f>
        <v>0</v>
      </c>
      <c r="F17" s="364">
        <f>Plot5!F$70</f>
        <v>0</v>
      </c>
      <c r="G17" s="364">
        <f>Plot5!G$70</f>
        <v>0</v>
      </c>
      <c r="H17" s="364">
        <f>Plot5!H$70</f>
        <v>0</v>
      </c>
      <c r="I17" s="364">
        <f>Plot5!I$70</f>
        <v>0</v>
      </c>
      <c r="J17" s="364">
        <f>Plot5!J$70</f>
        <v>0</v>
      </c>
      <c r="K17" s="364">
        <f>Plot5!K$70</f>
        <v>0</v>
      </c>
      <c r="L17" s="364">
        <f>Plot5!L$70</f>
        <v>0</v>
      </c>
      <c r="M17" s="364">
        <f>Plot5!M$70</f>
        <v>0</v>
      </c>
      <c r="N17" s="364">
        <f>Plot5!N$70</f>
        <v>0</v>
      </c>
      <c r="O17" s="364">
        <f>Plot5!O$70</f>
        <v>0</v>
      </c>
      <c r="P17" s="364">
        <f>Plot5!P$70</f>
        <v>0</v>
      </c>
      <c r="Q17" s="213">
        <f t="shared" si="0"/>
        <v>0</v>
      </c>
      <c r="R17" s="214">
        <f>Plot5!Q$70</f>
        <v>0</v>
      </c>
      <c r="S17" s="181"/>
      <c r="T17" s="277">
        <f>Plot5!$E$73</f>
        <v>0</v>
      </c>
      <c r="U17" s="278">
        <f>Plot5!O$73</f>
        <v>0</v>
      </c>
      <c r="V17" s="365"/>
      <c r="W17" s="433">
        <f>Plot5!S$70</f>
        <v>0</v>
      </c>
      <c r="X17" s="364">
        <f>Plot5!T$70</f>
        <v>0</v>
      </c>
      <c r="Y17" s="282">
        <f>Plot5!E$75</f>
        <v>0</v>
      </c>
      <c r="Z17" s="366"/>
      <c r="AA17" s="433">
        <f>Plot5!U$70</f>
        <v>0</v>
      </c>
      <c r="AB17" s="436">
        <f>Plot5!V$70</f>
        <v>0</v>
      </c>
      <c r="AC17" s="365"/>
      <c r="AD17" s="433">
        <f>Plot5!X$70</f>
        <v>0</v>
      </c>
      <c r="AE17" s="294">
        <f>Plot5!O$75</f>
        <v>0</v>
      </c>
      <c r="AF17" s="365"/>
    </row>
    <row r="18" spans="1:32" s="258" customFormat="1" ht="20.100000000000001" customHeight="1" x14ac:dyDescent="0.2">
      <c r="A18" s="180">
        <v>6</v>
      </c>
      <c r="B18" s="364">
        <f>Plot6!B$70</f>
        <v>0</v>
      </c>
      <c r="C18" s="364">
        <f>Plot6!C$70</f>
        <v>0</v>
      </c>
      <c r="D18" s="364">
        <f>Plot6!D$70</f>
        <v>0</v>
      </c>
      <c r="E18" s="364">
        <f>Plot6!E$70</f>
        <v>0</v>
      </c>
      <c r="F18" s="364">
        <f>Plot6!F$70</f>
        <v>0</v>
      </c>
      <c r="G18" s="364">
        <f>Plot6!G$70</f>
        <v>0</v>
      </c>
      <c r="H18" s="364">
        <f>Plot6!H$70</f>
        <v>0</v>
      </c>
      <c r="I18" s="364">
        <f>Plot6!I$70</f>
        <v>0</v>
      </c>
      <c r="J18" s="364">
        <f>Plot6!J$70</f>
        <v>0</v>
      </c>
      <c r="K18" s="364">
        <f>Plot6!K$70</f>
        <v>0</v>
      </c>
      <c r="L18" s="364">
        <f>Plot6!L$70</f>
        <v>0</v>
      </c>
      <c r="M18" s="364">
        <f>Plot6!M$70</f>
        <v>0</v>
      </c>
      <c r="N18" s="364">
        <f>Plot6!N$70</f>
        <v>0</v>
      </c>
      <c r="O18" s="364">
        <f>Plot6!O$70</f>
        <v>0</v>
      </c>
      <c r="P18" s="364">
        <f>Plot6!P$70</f>
        <v>0</v>
      </c>
      <c r="Q18" s="213">
        <f t="shared" si="0"/>
        <v>0</v>
      </c>
      <c r="R18" s="214">
        <f>Plot6!Q$70</f>
        <v>0</v>
      </c>
      <c r="S18" s="181"/>
      <c r="T18" s="277">
        <f>Plot6!$E$73</f>
        <v>0</v>
      </c>
      <c r="U18" s="278">
        <f>Plot6!O$73</f>
        <v>0</v>
      </c>
      <c r="V18" s="367"/>
      <c r="W18" s="433">
        <f>Plot6!S$70</f>
        <v>0</v>
      </c>
      <c r="X18" s="364">
        <f>Plot6!T$70</f>
        <v>0</v>
      </c>
      <c r="Y18" s="282">
        <f>Plot6!E$75</f>
        <v>0</v>
      </c>
      <c r="Z18" s="366"/>
      <c r="AA18" s="433">
        <f>Plot6!U$70</f>
        <v>0</v>
      </c>
      <c r="AB18" s="436">
        <f>Plot6!V$70</f>
        <v>0</v>
      </c>
      <c r="AC18" s="367"/>
      <c r="AD18" s="433">
        <f>Plot6!X$70</f>
        <v>0</v>
      </c>
      <c r="AE18" s="294">
        <f>Plot6!O$75</f>
        <v>0</v>
      </c>
      <c r="AF18" s="365"/>
    </row>
    <row r="19" spans="1:32" s="258" customFormat="1" ht="20.100000000000001" customHeight="1" x14ac:dyDescent="0.2">
      <c r="A19" s="180">
        <v>7</v>
      </c>
      <c r="B19" s="364">
        <f>Plot7!B$70</f>
        <v>0</v>
      </c>
      <c r="C19" s="364">
        <f>Plot7!C$70</f>
        <v>0</v>
      </c>
      <c r="D19" s="364">
        <f>Plot7!D$70</f>
        <v>0</v>
      </c>
      <c r="E19" s="364">
        <f>Plot7!E$70</f>
        <v>0</v>
      </c>
      <c r="F19" s="364">
        <f>Plot7!F$70</f>
        <v>0</v>
      </c>
      <c r="G19" s="364">
        <f>Plot7!G$70</f>
        <v>0</v>
      </c>
      <c r="H19" s="364">
        <f>Plot7!H$70</f>
        <v>0</v>
      </c>
      <c r="I19" s="364">
        <f>Plot7!I$70</f>
        <v>0</v>
      </c>
      <c r="J19" s="364">
        <f>Plot7!J$70</f>
        <v>0</v>
      </c>
      <c r="K19" s="364">
        <f>Plot7!K$70</f>
        <v>0</v>
      </c>
      <c r="L19" s="364">
        <f>Plot7!L$70</f>
        <v>0</v>
      </c>
      <c r="M19" s="364">
        <f>Plot7!M$70</f>
        <v>0</v>
      </c>
      <c r="N19" s="364">
        <f>Plot7!N$70</f>
        <v>0</v>
      </c>
      <c r="O19" s="364">
        <f>Plot7!O$70</f>
        <v>0</v>
      </c>
      <c r="P19" s="364">
        <f>Plot7!P$70</f>
        <v>0</v>
      </c>
      <c r="Q19" s="213">
        <f t="shared" si="0"/>
        <v>0</v>
      </c>
      <c r="R19" s="214">
        <f>Plot7!Q$70</f>
        <v>0</v>
      </c>
      <c r="S19" s="181"/>
      <c r="T19" s="277">
        <f>Plot7!$E$73</f>
        <v>0</v>
      </c>
      <c r="U19" s="278">
        <f>Plot7!O$73</f>
        <v>0</v>
      </c>
      <c r="V19" s="367"/>
      <c r="W19" s="433">
        <f>Plot7!S$70</f>
        <v>0</v>
      </c>
      <c r="X19" s="364">
        <f>Plot7!T$70</f>
        <v>0</v>
      </c>
      <c r="Y19" s="282">
        <f>Plot7!E$75</f>
        <v>0</v>
      </c>
      <c r="Z19" s="366"/>
      <c r="AA19" s="433">
        <f>Plot7!U$70</f>
        <v>0</v>
      </c>
      <c r="AB19" s="436">
        <f>Plot7!V$70</f>
        <v>0</v>
      </c>
      <c r="AC19" s="367"/>
      <c r="AD19" s="433">
        <f>Plot7!X$70</f>
        <v>0</v>
      </c>
      <c r="AE19" s="294">
        <f>Plot7!O$75</f>
        <v>0</v>
      </c>
      <c r="AF19" s="365"/>
    </row>
    <row r="20" spans="1:32" s="258" customFormat="1" ht="20.100000000000001" customHeight="1" x14ac:dyDescent="0.2">
      <c r="A20" s="180">
        <v>8</v>
      </c>
      <c r="B20" s="364">
        <f>Plot8!B$70</f>
        <v>0</v>
      </c>
      <c r="C20" s="364">
        <f>Plot8!C$70</f>
        <v>0</v>
      </c>
      <c r="D20" s="364">
        <f>Plot8!D$70</f>
        <v>0</v>
      </c>
      <c r="E20" s="364">
        <f>Plot8!E$70</f>
        <v>0</v>
      </c>
      <c r="F20" s="364">
        <f>Plot8!F$70</f>
        <v>0</v>
      </c>
      <c r="G20" s="364">
        <f>Plot8!G$70</f>
        <v>0</v>
      </c>
      <c r="H20" s="364">
        <f>Plot8!H$70</f>
        <v>0</v>
      </c>
      <c r="I20" s="364">
        <f>Plot8!I$70</f>
        <v>0</v>
      </c>
      <c r="J20" s="364">
        <f>Plot8!J$70</f>
        <v>0</v>
      </c>
      <c r="K20" s="364">
        <f>Plot8!K$70</f>
        <v>0</v>
      </c>
      <c r="L20" s="364">
        <f>Plot8!L$70</f>
        <v>0</v>
      </c>
      <c r="M20" s="364">
        <f>Plot8!M$70</f>
        <v>0</v>
      </c>
      <c r="N20" s="364">
        <f>Plot8!N$70</f>
        <v>0</v>
      </c>
      <c r="O20" s="364">
        <f>Plot8!O$70</f>
        <v>0</v>
      </c>
      <c r="P20" s="364">
        <f>Plot8!P$70</f>
        <v>0</v>
      </c>
      <c r="Q20" s="213">
        <f t="shared" si="0"/>
        <v>0</v>
      </c>
      <c r="R20" s="214">
        <f>Plot8!Q$70</f>
        <v>0</v>
      </c>
      <c r="S20" s="181"/>
      <c r="T20" s="277">
        <f>Plot8!$E$73</f>
        <v>0</v>
      </c>
      <c r="U20" s="278">
        <f>Plot8!O$73</f>
        <v>0</v>
      </c>
      <c r="V20" s="367"/>
      <c r="W20" s="433">
        <f>Plot8!S$70</f>
        <v>0</v>
      </c>
      <c r="X20" s="364">
        <f>Plot8!T$70</f>
        <v>0</v>
      </c>
      <c r="Y20" s="282">
        <f>Plot8!E$75</f>
        <v>0</v>
      </c>
      <c r="Z20" s="183"/>
      <c r="AA20" s="433">
        <f>Plot8!U$70</f>
        <v>0</v>
      </c>
      <c r="AB20" s="436">
        <f>Plot8!V$70</f>
        <v>0</v>
      </c>
      <c r="AC20" s="367"/>
      <c r="AD20" s="433">
        <f>Plot8!X$70</f>
        <v>0</v>
      </c>
      <c r="AE20" s="294">
        <f>Plot8!O$75</f>
        <v>0</v>
      </c>
      <c r="AF20" s="365"/>
    </row>
    <row r="21" spans="1:32" s="258" customFormat="1" ht="20.100000000000001" customHeight="1" x14ac:dyDescent="0.2">
      <c r="A21" s="180">
        <v>9</v>
      </c>
      <c r="B21" s="364">
        <f>Plot9!B$70</f>
        <v>0</v>
      </c>
      <c r="C21" s="364">
        <f>Plot9!C$70</f>
        <v>0</v>
      </c>
      <c r="D21" s="364">
        <f>Plot9!D$70</f>
        <v>0</v>
      </c>
      <c r="E21" s="364">
        <f>Plot9!E$70</f>
        <v>0</v>
      </c>
      <c r="F21" s="364">
        <f>Plot9!F$70</f>
        <v>0</v>
      </c>
      <c r="G21" s="364">
        <f>Plot9!G$70</f>
        <v>0</v>
      </c>
      <c r="H21" s="364">
        <f>Plot9!H$70</f>
        <v>0</v>
      </c>
      <c r="I21" s="364">
        <f>Plot9!I$70</f>
        <v>0</v>
      </c>
      <c r="J21" s="364">
        <f>Plot9!J$70</f>
        <v>0</v>
      </c>
      <c r="K21" s="364">
        <f>Plot9!K$70</f>
        <v>0</v>
      </c>
      <c r="L21" s="364">
        <f>Plot9!L$70</f>
        <v>0</v>
      </c>
      <c r="M21" s="364">
        <f>Plot9!M$70</f>
        <v>0</v>
      </c>
      <c r="N21" s="364">
        <f>Plot9!N$70</f>
        <v>0</v>
      </c>
      <c r="O21" s="364">
        <f>Plot9!O$70</f>
        <v>0</v>
      </c>
      <c r="P21" s="364">
        <f>Plot9!P$70</f>
        <v>0</v>
      </c>
      <c r="Q21" s="213">
        <f t="shared" si="0"/>
        <v>0</v>
      </c>
      <c r="R21" s="214">
        <f>Plot9!Q$70</f>
        <v>0</v>
      </c>
      <c r="S21" s="181"/>
      <c r="T21" s="277">
        <f>Plot9!$E$73</f>
        <v>0</v>
      </c>
      <c r="U21" s="278">
        <f>Plot9!O$73</f>
        <v>0</v>
      </c>
      <c r="V21" s="367"/>
      <c r="W21" s="433">
        <f>Plot9!S$70</f>
        <v>0</v>
      </c>
      <c r="X21" s="364">
        <f>Plot9!T$70</f>
        <v>0</v>
      </c>
      <c r="Y21" s="282">
        <f>Plot9!E$75</f>
        <v>0</v>
      </c>
      <c r="Z21" s="366"/>
      <c r="AA21" s="433">
        <f>Plot9!U$70</f>
        <v>0</v>
      </c>
      <c r="AB21" s="436">
        <f>Plot9!V$70</f>
        <v>0</v>
      </c>
      <c r="AC21" s="367"/>
      <c r="AD21" s="433">
        <f>Plot9!X$70</f>
        <v>0</v>
      </c>
      <c r="AE21" s="294">
        <f>Plot9!O$75</f>
        <v>0</v>
      </c>
      <c r="AF21" s="365"/>
    </row>
    <row r="22" spans="1:32" s="258" customFormat="1" ht="20.100000000000001" customHeight="1" x14ac:dyDescent="0.2">
      <c r="A22" s="180">
        <v>10</v>
      </c>
      <c r="B22" s="364">
        <f>Plot10!B$70</f>
        <v>0</v>
      </c>
      <c r="C22" s="364">
        <f>Plot10!C$70</f>
        <v>0</v>
      </c>
      <c r="D22" s="364">
        <f>Plot10!D$70</f>
        <v>0</v>
      </c>
      <c r="E22" s="364">
        <f>Plot10!E$70</f>
        <v>0</v>
      </c>
      <c r="F22" s="364">
        <f>Plot10!F$70</f>
        <v>0</v>
      </c>
      <c r="G22" s="364">
        <f>Plot10!G$70</f>
        <v>0</v>
      </c>
      <c r="H22" s="364">
        <f>Plot10!H$70</f>
        <v>0</v>
      </c>
      <c r="I22" s="364">
        <f>Plot10!I$70</f>
        <v>0</v>
      </c>
      <c r="J22" s="364">
        <f>Plot10!J$70</f>
        <v>0</v>
      </c>
      <c r="K22" s="364">
        <f>Plot10!K$70</f>
        <v>0</v>
      </c>
      <c r="L22" s="364">
        <f>Plot10!L$70</f>
        <v>0</v>
      </c>
      <c r="M22" s="364">
        <f>Plot10!M$70</f>
        <v>0</v>
      </c>
      <c r="N22" s="364">
        <f>Plot10!N$70</f>
        <v>0</v>
      </c>
      <c r="O22" s="364">
        <f>Plot10!O$70</f>
        <v>0</v>
      </c>
      <c r="P22" s="364">
        <f>Plot10!P$70</f>
        <v>0</v>
      </c>
      <c r="Q22" s="213">
        <f t="shared" si="0"/>
        <v>0</v>
      </c>
      <c r="R22" s="214">
        <f>Plot10!Q$70</f>
        <v>0</v>
      </c>
      <c r="S22" s="181"/>
      <c r="T22" s="277">
        <f>Plot10!$E$73</f>
        <v>0</v>
      </c>
      <c r="U22" s="278">
        <f>Plot10!O$73</f>
        <v>0</v>
      </c>
      <c r="V22" s="367"/>
      <c r="W22" s="433">
        <f>Plot10!S$70</f>
        <v>0</v>
      </c>
      <c r="X22" s="364">
        <f>Plot10!T$70</f>
        <v>0</v>
      </c>
      <c r="Y22" s="282">
        <f>Plot10!E$75</f>
        <v>0</v>
      </c>
      <c r="Z22" s="366"/>
      <c r="AA22" s="433">
        <f>Plot10!U$70</f>
        <v>0</v>
      </c>
      <c r="AB22" s="436">
        <f>Plot10!V$70</f>
        <v>0</v>
      </c>
      <c r="AC22" s="367"/>
      <c r="AD22" s="433">
        <f>Plot10!X$70</f>
        <v>0</v>
      </c>
      <c r="AE22" s="294">
        <f>Plot10!O$75</f>
        <v>0</v>
      </c>
      <c r="AF22" s="365"/>
    </row>
    <row r="23" spans="1:32" s="258" customFormat="1" ht="20.100000000000001" customHeight="1" x14ac:dyDescent="0.2">
      <c r="A23" s="180">
        <v>11</v>
      </c>
      <c r="B23" s="364">
        <f>Plot11!B$70</f>
        <v>0</v>
      </c>
      <c r="C23" s="364">
        <f>Plot11!C$70</f>
        <v>0</v>
      </c>
      <c r="D23" s="364">
        <f>Plot11!D$70</f>
        <v>0</v>
      </c>
      <c r="E23" s="364">
        <f>Plot11!E$70</f>
        <v>0</v>
      </c>
      <c r="F23" s="364">
        <f>Plot11!F$70</f>
        <v>0</v>
      </c>
      <c r="G23" s="364">
        <f>Plot11!G$70</f>
        <v>0</v>
      </c>
      <c r="H23" s="364">
        <f>Plot11!H$70</f>
        <v>0</v>
      </c>
      <c r="I23" s="364">
        <f>Plot11!I$70</f>
        <v>0</v>
      </c>
      <c r="J23" s="364">
        <f>Plot11!J$70</f>
        <v>0</v>
      </c>
      <c r="K23" s="364">
        <f>Plot11!K$70</f>
        <v>0</v>
      </c>
      <c r="L23" s="364">
        <f>Plot11!L$70</f>
        <v>0</v>
      </c>
      <c r="M23" s="364">
        <f>Plot11!M$70</f>
        <v>0</v>
      </c>
      <c r="N23" s="364">
        <f>Plot11!N$70</f>
        <v>0</v>
      </c>
      <c r="O23" s="364">
        <f>Plot11!O$70</f>
        <v>0</v>
      </c>
      <c r="P23" s="364">
        <f>Plot11!P$70</f>
        <v>0</v>
      </c>
      <c r="Q23" s="213">
        <f t="shared" si="0"/>
        <v>0</v>
      </c>
      <c r="R23" s="214">
        <f>Plot11!Q$70</f>
        <v>0</v>
      </c>
      <c r="S23" s="181"/>
      <c r="T23" s="277">
        <f>Plot11!$E$73</f>
        <v>0</v>
      </c>
      <c r="U23" s="278">
        <f>Plot11!O$73</f>
        <v>0</v>
      </c>
      <c r="V23" s="367"/>
      <c r="W23" s="433">
        <f>Plot11!S$70</f>
        <v>0</v>
      </c>
      <c r="X23" s="364">
        <f>Plot11!T$70</f>
        <v>0</v>
      </c>
      <c r="Y23" s="282">
        <f>Plot11!E$75</f>
        <v>0</v>
      </c>
      <c r="Z23" s="366"/>
      <c r="AA23" s="433">
        <f>Plot11!U$70</f>
        <v>0</v>
      </c>
      <c r="AB23" s="436">
        <f>Plot11!V$70</f>
        <v>0</v>
      </c>
      <c r="AC23" s="367"/>
      <c r="AD23" s="433">
        <f>Plot11!X$70</f>
        <v>0</v>
      </c>
      <c r="AE23" s="294">
        <f>Plot11!O$75</f>
        <v>0</v>
      </c>
      <c r="AF23" s="365"/>
    </row>
    <row r="24" spans="1:32" s="258" customFormat="1" ht="20.100000000000001" customHeight="1" x14ac:dyDescent="0.2">
      <c r="A24" s="180">
        <v>12</v>
      </c>
      <c r="B24" s="364">
        <f>Plot12!B$70</f>
        <v>0</v>
      </c>
      <c r="C24" s="364">
        <f>Plot12!C$70</f>
        <v>0</v>
      </c>
      <c r="D24" s="364">
        <f>Plot12!D$70</f>
        <v>0</v>
      </c>
      <c r="E24" s="364">
        <f>Plot12!E$70</f>
        <v>0</v>
      </c>
      <c r="F24" s="364">
        <f>Plot12!F$70</f>
        <v>0</v>
      </c>
      <c r="G24" s="364">
        <f>Plot12!G$70</f>
        <v>0</v>
      </c>
      <c r="H24" s="364">
        <f>Plot12!H$70</f>
        <v>0</v>
      </c>
      <c r="I24" s="364">
        <f>Plot12!I$70</f>
        <v>0</v>
      </c>
      <c r="J24" s="364">
        <f>Plot12!J$70</f>
        <v>0</v>
      </c>
      <c r="K24" s="364">
        <f>Plot12!K$70</f>
        <v>0</v>
      </c>
      <c r="L24" s="364">
        <f>Plot12!L$70</f>
        <v>0</v>
      </c>
      <c r="M24" s="364">
        <f>Plot12!M$70</f>
        <v>0</v>
      </c>
      <c r="N24" s="364">
        <f>Plot12!N$70</f>
        <v>0</v>
      </c>
      <c r="O24" s="364">
        <f>Plot12!O$70</f>
        <v>0</v>
      </c>
      <c r="P24" s="364">
        <f>Plot12!P$70</f>
        <v>0</v>
      </c>
      <c r="Q24" s="213">
        <f t="shared" si="0"/>
        <v>0</v>
      </c>
      <c r="R24" s="214">
        <f>Plot12!Q$70</f>
        <v>0</v>
      </c>
      <c r="S24" s="181"/>
      <c r="T24" s="277">
        <f>Plot12!$E$73</f>
        <v>0</v>
      </c>
      <c r="U24" s="278">
        <f>Plot12!O$73</f>
        <v>0</v>
      </c>
      <c r="V24" s="367"/>
      <c r="W24" s="433">
        <f>Plot12!S$70</f>
        <v>0</v>
      </c>
      <c r="X24" s="364">
        <f>Plot12!T$70</f>
        <v>0</v>
      </c>
      <c r="Y24" s="282">
        <f>Plot12!E$75</f>
        <v>0</v>
      </c>
      <c r="Z24" s="366"/>
      <c r="AA24" s="433">
        <f>Plot12!U$70</f>
        <v>0</v>
      </c>
      <c r="AB24" s="436">
        <f>Plot12!V$70</f>
        <v>0</v>
      </c>
      <c r="AC24" s="367"/>
      <c r="AD24" s="433">
        <f>Plot12!X$70</f>
        <v>0</v>
      </c>
      <c r="AE24" s="294">
        <f>Plot12!O$75</f>
        <v>0</v>
      </c>
      <c r="AF24" s="365"/>
    </row>
    <row r="25" spans="1:32" s="258" customFormat="1" ht="20.100000000000001" customHeight="1" x14ac:dyDescent="0.2">
      <c r="A25" s="180">
        <v>13</v>
      </c>
      <c r="B25" s="364">
        <f>Plot13!B$70</f>
        <v>0</v>
      </c>
      <c r="C25" s="364">
        <f>Plot13!C$70</f>
        <v>0</v>
      </c>
      <c r="D25" s="364">
        <f>Plot13!D$70</f>
        <v>0</v>
      </c>
      <c r="E25" s="364">
        <f>Plot13!E$70</f>
        <v>0</v>
      </c>
      <c r="F25" s="364">
        <f>Plot13!F$70</f>
        <v>0</v>
      </c>
      <c r="G25" s="364">
        <f>Plot13!G$70</f>
        <v>0</v>
      </c>
      <c r="H25" s="364">
        <f>Plot13!H$70</f>
        <v>0</v>
      </c>
      <c r="I25" s="364">
        <f>Plot13!I$70</f>
        <v>0</v>
      </c>
      <c r="J25" s="364">
        <f>Plot13!J$70</f>
        <v>0</v>
      </c>
      <c r="K25" s="364">
        <f>Plot13!K$70</f>
        <v>0</v>
      </c>
      <c r="L25" s="364">
        <f>Plot13!L$70</f>
        <v>0</v>
      </c>
      <c r="M25" s="364">
        <f>Plot13!M$70</f>
        <v>0</v>
      </c>
      <c r="N25" s="364">
        <f>Plot13!N$70</f>
        <v>0</v>
      </c>
      <c r="O25" s="364">
        <f>Plot13!O$70</f>
        <v>0</v>
      </c>
      <c r="P25" s="364">
        <f>Plot13!P$70</f>
        <v>0</v>
      </c>
      <c r="Q25" s="213">
        <f t="shared" si="0"/>
        <v>0</v>
      </c>
      <c r="R25" s="214">
        <f>Plot13!Q$70</f>
        <v>0</v>
      </c>
      <c r="S25" s="181"/>
      <c r="T25" s="277">
        <f>Plot13!$E$73</f>
        <v>0</v>
      </c>
      <c r="U25" s="278">
        <f>Plot13!O$73</f>
        <v>0</v>
      </c>
      <c r="V25" s="367"/>
      <c r="W25" s="433">
        <f>Plot13!S$70</f>
        <v>0</v>
      </c>
      <c r="X25" s="364">
        <f>Plot13!T$70</f>
        <v>0</v>
      </c>
      <c r="Y25" s="282">
        <f>Plot13!E$75</f>
        <v>0</v>
      </c>
      <c r="Z25" s="366"/>
      <c r="AA25" s="433">
        <f>Plot13!U$70</f>
        <v>0</v>
      </c>
      <c r="AB25" s="436">
        <f>Plot13!V$70</f>
        <v>0</v>
      </c>
      <c r="AC25" s="367"/>
      <c r="AD25" s="433">
        <f>Plot13!X$70</f>
        <v>0</v>
      </c>
      <c r="AE25" s="294">
        <f>Plot13!O$75</f>
        <v>0</v>
      </c>
      <c r="AF25" s="365"/>
    </row>
    <row r="26" spans="1:32" s="258" customFormat="1" ht="20.100000000000001" customHeight="1" x14ac:dyDescent="0.2">
      <c r="A26" s="180">
        <v>14</v>
      </c>
      <c r="B26" s="364">
        <f>Plot14!B$70</f>
        <v>0</v>
      </c>
      <c r="C26" s="364">
        <f>Plot14!C$70</f>
        <v>0</v>
      </c>
      <c r="D26" s="364">
        <f>Plot14!D$70</f>
        <v>0</v>
      </c>
      <c r="E26" s="364">
        <f>Plot14!E$70</f>
        <v>0</v>
      </c>
      <c r="F26" s="364">
        <f>Plot14!F$70</f>
        <v>0</v>
      </c>
      <c r="G26" s="364">
        <f>Plot14!G$70</f>
        <v>0</v>
      </c>
      <c r="H26" s="364">
        <f>Plot14!H$70</f>
        <v>0</v>
      </c>
      <c r="I26" s="364">
        <f>Plot14!I$70</f>
        <v>0</v>
      </c>
      <c r="J26" s="364">
        <f>Plot14!J$70</f>
        <v>0</v>
      </c>
      <c r="K26" s="364">
        <f>Plot14!K$70</f>
        <v>0</v>
      </c>
      <c r="L26" s="364">
        <f>Plot14!L$70</f>
        <v>0</v>
      </c>
      <c r="M26" s="364">
        <f>Plot14!M$70</f>
        <v>0</v>
      </c>
      <c r="N26" s="364">
        <f>Plot14!N$70</f>
        <v>0</v>
      </c>
      <c r="O26" s="364">
        <f>Plot14!O$70</f>
        <v>0</v>
      </c>
      <c r="P26" s="364">
        <f>Plot14!P$70</f>
        <v>0</v>
      </c>
      <c r="Q26" s="213">
        <f t="shared" si="0"/>
        <v>0</v>
      </c>
      <c r="R26" s="214">
        <f>Plot14!Q$70</f>
        <v>0</v>
      </c>
      <c r="S26" s="181"/>
      <c r="T26" s="277">
        <f>Plot14!$E$73</f>
        <v>0</v>
      </c>
      <c r="U26" s="278">
        <f>Plot14!O$73</f>
        <v>0</v>
      </c>
      <c r="V26" s="367"/>
      <c r="W26" s="433">
        <f>Plot14!S$70</f>
        <v>0</v>
      </c>
      <c r="X26" s="364">
        <f>Plot14!T$70</f>
        <v>0</v>
      </c>
      <c r="Y26" s="282">
        <f>Plot14!E$75</f>
        <v>0</v>
      </c>
      <c r="Z26" s="183"/>
      <c r="AA26" s="433">
        <f>Plot14!U$70</f>
        <v>0</v>
      </c>
      <c r="AB26" s="436">
        <f>Plot14!V$70</f>
        <v>0</v>
      </c>
      <c r="AC26" s="367"/>
      <c r="AD26" s="433">
        <f>Plot14!X$70</f>
        <v>0</v>
      </c>
      <c r="AE26" s="294">
        <f>Plot14!O$75</f>
        <v>0</v>
      </c>
      <c r="AF26" s="365"/>
    </row>
    <row r="27" spans="1:32" s="258" customFormat="1" ht="20.100000000000001" customHeight="1" x14ac:dyDescent="0.2">
      <c r="A27" s="180">
        <v>15</v>
      </c>
      <c r="B27" s="364">
        <f>Plot15!B$70</f>
        <v>0</v>
      </c>
      <c r="C27" s="364">
        <f>Plot15!C$70</f>
        <v>0</v>
      </c>
      <c r="D27" s="364">
        <f>Plot15!D$70</f>
        <v>0</v>
      </c>
      <c r="E27" s="364">
        <f>Plot15!E$70</f>
        <v>0</v>
      </c>
      <c r="F27" s="364">
        <f>Plot15!F$70</f>
        <v>0</v>
      </c>
      <c r="G27" s="364">
        <f>Plot15!G$70</f>
        <v>0</v>
      </c>
      <c r="H27" s="364">
        <f>Plot15!H$70</f>
        <v>0</v>
      </c>
      <c r="I27" s="364">
        <f>Plot15!I$70</f>
        <v>0</v>
      </c>
      <c r="J27" s="364">
        <f>Plot15!J$70</f>
        <v>0</v>
      </c>
      <c r="K27" s="364">
        <f>Plot15!K$70</f>
        <v>0</v>
      </c>
      <c r="L27" s="364">
        <f>Plot15!L$70</f>
        <v>0</v>
      </c>
      <c r="M27" s="364">
        <f>Plot15!M$70</f>
        <v>0</v>
      </c>
      <c r="N27" s="364">
        <f>Plot15!N$70</f>
        <v>0</v>
      </c>
      <c r="O27" s="364">
        <f>Plot15!O$70</f>
        <v>0</v>
      </c>
      <c r="P27" s="364">
        <f>Plot15!P$70</f>
        <v>0</v>
      </c>
      <c r="Q27" s="213">
        <f t="shared" si="0"/>
        <v>0</v>
      </c>
      <c r="R27" s="214">
        <f>Plot15!Q$70</f>
        <v>0</v>
      </c>
      <c r="S27" s="181"/>
      <c r="T27" s="277">
        <f>Plot15!$E$73</f>
        <v>0</v>
      </c>
      <c r="U27" s="278">
        <f>Plot15!O$73</f>
        <v>0</v>
      </c>
      <c r="V27" s="367"/>
      <c r="W27" s="433">
        <f>Plot15!S$70</f>
        <v>0</v>
      </c>
      <c r="X27" s="364">
        <f>Plot15!T$70</f>
        <v>0</v>
      </c>
      <c r="Y27" s="282">
        <f>Plot15!E$75</f>
        <v>0</v>
      </c>
      <c r="Z27" s="183"/>
      <c r="AA27" s="433">
        <f>Plot15!U$70</f>
        <v>0</v>
      </c>
      <c r="AB27" s="436">
        <f>Plot15!V$70</f>
        <v>0</v>
      </c>
      <c r="AC27" s="367"/>
      <c r="AD27" s="433">
        <f>Plot15!X$70</f>
        <v>0</v>
      </c>
      <c r="AE27" s="294">
        <f>Plot15!O$75</f>
        <v>0</v>
      </c>
      <c r="AF27" s="365"/>
    </row>
    <row r="28" spans="1:32" s="258" customFormat="1" ht="20.100000000000001" customHeight="1" x14ac:dyDescent="0.2">
      <c r="A28" s="180">
        <v>16</v>
      </c>
      <c r="B28" s="364">
        <f>Plot16!B$70</f>
        <v>0</v>
      </c>
      <c r="C28" s="364">
        <f>Plot16!C$70</f>
        <v>0</v>
      </c>
      <c r="D28" s="364">
        <f>Plot16!D$70</f>
        <v>0</v>
      </c>
      <c r="E28" s="364">
        <f>Plot16!E$70</f>
        <v>0</v>
      </c>
      <c r="F28" s="364">
        <f>Plot16!F$70</f>
        <v>0</v>
      </c>
      <c r="G28" s="364">
        <f>Plot16!G$70</f>
        <v>0</v>
      </c>
      <c r="H28" s="364">
        <f>Plot16!H$70</f>
        <v>0</v>
      </c>
      <c r="I28" s="364">
        <f>Plot16!I$70</f>
        <v>0</v>
      </c>
      <c r="J28" s="364">
        <f>Plot16!J$70</f>
        <v>0</v>
      </c>
      <c r="K28" s="364">
        <f>Plot16!K$70</f>
        <v>0</v>
      </c>
      <c r="L28" s="364">
        <f>Plot16!L$70</f>
        <v>0</v>
      </c>
      <c r="M28" s="364">
        <f>Plot16!M$70</f>
        <v>0</v>
      </c>
      <c r="N28" s="364">
        <f>Plot16!N$70</f>
        <v>0</v>
      </c>
      <c r="O28" s="364">
        <f>Plot16!O$70</f>
        <v>0</v>
      </c>
      <c r="P28" s="364">
        <f>Plot16!P$70</f>
        <v>0</v>
      </c>
      <c r="Q28" s="213">
        <f t="shared" si="0"/>
        <v>0</v>
      </c>
      <c r="R28" s="214">
        <f>Plot16!Q$70</f>
        <v>0</v>
      </c>
      <c r="S28" s="181"/>
      <c r="T28" s="277">
        <f>Plot16!$E$73</f>
        <v>0</v>
      </c>
      <c r="U28" s="278">
        <f>Plot16!O$73</f>
        <v>0</v>
      </c>
      <c r="V28" s="367"/>
      <c r="W28" s="433">
        <f>Plot16!S$70</f>
        <v>0</v>
      </c>
      <c r="X28" s="364">
        <f>Plot16!T$70</f>
        <v>0</v>
      </c>
      <c r="Y28" s="282">
        <f>Plot16!E$75</f>
        <v>0</v>
      </c>
      <c r="Z28" s="183"/>
      <c r="AA28" s="433">
        <f>Plot16!U$70</f>
        <v>0</v>
      </c>
      <c r="AB28" s="436">
        <f>Plot16!V$70</f>
        <v>0</v>
      </c>
      <c r="AC28" s="367"/>
      <c r="AD28" s="433">
        <f>Plot16!X$70</f>
        <v>0</v>
      </c>
      <c r="AE28" s="294">
        <f>Plot16!O$75</f>
        <v>0</v>
      </c>
      <c r="AF28" s="365"/>
    </row>
    <row r="29" spans="1:32" s="258" customFormat="1" ht="20.100000000000001" customHeight="1" x14ac:dyDescent="0.2">
      <c r="A29" s="180">
        <v>17</v>
      </c>
      <c r="B29" s="364">
        <f>Plot17!B$70</f>
        <v>0</v>
      </c>
      <c r="C29" s="364">
        <f>Plot17!C$70</f>
        <v>0</v>
      </c>
      <c r="D29" s="364">
        <f>Plot17!D$70</f>
        <v>0</v>
      </c>
      <c r="E29" s="364">
        <f>Plot17!E$70</f>
        <v>0</v>
      </c>
      <c r="F29" s="364">
        <f>Plot17!F$70</f>
        <v>0</v>
      </c>
      <c r="G29" s="364">
        <f>Plot17!G$70</f>
        <v>0</v>
      </c>
      <c r="H29" s="364">
        <f>Plot17!H$70</f>
        <v>0</v>
      </c>
      <c r="I29" s="364">
        <f>Plot17!I$70</f>
        <v>0</v>
      </c>
      <c r="J29" s="364">
        <f>Plot17!J$70</f>
        <v>0</v>
      </c>
      <c r="K29" s="364">
        <f>Plot17!K$70</f>
        <v>0</v>
      </c>
      <c r="L29" s="364">
        <f>Plot17!L$70</f>
        <v>0</v>
      </c>
      <c r="M29" s="364">
        <f>Plot17!M$70</f>
        <v>0</v>
      </c>
      <c r="N29" s="364">
        <f>Plot17!N$70</f>
        <v>0</v>
      </c>
      <c r="O29" s="364">
        <f>Plot17!O$70</f>
        <v>0</v>
      </c>
      <c r="P29" s="364">
        <f>Plot17!P$70</f>
        <v>0</v>
      </c>
      <c r="Q29" s="213">
        <f t="shared" si="0"/>
        <v>0</v>
      </c>
      <c r="R29" s="214">
        <f>Plot17!Q$70</f>
        <v>0</v>
      </c>
      <c r="S29" s="181"/>
      <c r="T29" s="277">
        <f>Plot17!$E$73</f>
        <v>0</v>
      </c>
      <c r="U29" s="278">
        <f>Plot17!O$73</f>
        <v>0</v>
      </c>
      <c r="V29" s="367"/>
      <c r="W29" s="433">
        <f>Plot17!S$70</f>
        <v>0</v>
      </c>
      <c r="X29" s="364">
        <f>Plot17!T$70</f>
        <v>0</v>
      </c>
      <c r="Y29" s="282">
        <f>Plot17!E$75</f>
        <v>0</v>
      </c>
      <c r="Z29" s="183"/>
      <c r="AA29" s="433">
        <f>Plot17!U$70</f>
        <v>0</v>
      </c>
      <c r="AB29" s="436">
        <f>Plot17!V$70</f>
        <v>0</v>
      </c>
      <c r="AC29" s="367"/>
      <c r="AD29" s="433">
        <f>Plot17!X$70</f>
        <v>0</v>
      </c>
      <c r="AE29" s="294">
        <f>Plot17!O$75</f>
        <v>0</v>
      </c>
      <c r="AF29" s="365"/>
    </row>
    <row r="30" spans="1:32" s="258" customFormat="1" ht="20.100000000000001" customHeight="1" x14ac:dyDescent="0.2">
      <c r="A30" s="180">
        <v>18</v>
      </c>
      <c r="B30" s="364">
        <f>Plot18!B$70</f>
        <v>0</v>
      </c>
      <c r="C30" s="364">
        <f>Plot18!C$70</f>
        <v>0</v>
      </c>
      <c r="D30" s="364">
        <f>Plot18!D$70</f>
        <v>0</v>
      </c>
      <c r="E30" s="364">
        <f>Plot18!E$70</f>
        <v>0</v>
      </c>
      <c r="F30" s="364">
        <f>Plot18!F$70</f>
        <v>0</v>
      </c>
      <c r="G30" s="364">
        <f>Plot18!G$70</f>
        <v>0</v>
      </c>
      <c r="H30" s="364">
        <f>Plot18!H$70</f>
        <v>0</v>
      </c>
      <c r="I30" s="364">
        <f>Plot18!I$70</f>
        <v>0</v>
      </c>
      <c r="J30" s="364">
        <f>Plot18!J$70</f>
        <v>0</v>
      </c>
      <c r="K30" s="364">
        <f>Plot18!K$70</f>
        <v>0</v>
      </c>
      <c r="L30" s="364">
        <f>Plot18!L$70</f>
        <v>0</v>
      </c>
      <c r="M30" s="364">
        <f>Plot18!M$70</f>
        <v>0</v>
      </c>
      <c r="N30" s="364">
        <f>Plot18!N$70</f>
        <v>0</v>
      </c>
      <c r="O30" s="364">
        <f>Plot18!O$70</f>
        <v>0</v>
      </c>
      <c r="P30" s="364">
        <f>Plot18!P$70</f>
        <v>0</v>
      </c>
      <c r="Q30" s="213">
        <f t="shared" si="0"/>
        <v>0</v>
      </c>
      <c r="R30" s="214">
        <f>Plot18!Q$70</f>
        <v>0</v>
      </c>
      <c r="S30" s="181"/>
      <c r="T30" s="277">
        <f>Plot18!$E$73</f>
        <v>0</v>
      </c>
      <c r="U30" s="278">
        <f>Plot18!O$73</f>
        <v>0</v>
      </c>
      <c r="V30" s="367"/>
      <c r="W30" s="433">
        <f>Plot18!S$70</f>
        <v>0</v>
      </c>
      <c r="X30" s="364">
        <f>Plot18!T$70</f>
        <v>0</v>
      </c>
      <c r="Y30" s="282">
        <f>Plot18!E$75</f>
        <v>0</v>
      </c>
      <c r="Z30" s="183"/>
      <c r="AA30" s="433">
        <f>Plot18!U$70</f>
        <v>0</v>
      </c>
      <c r="AB30" s="436">
        <f>Plot18!V$70</f>
        <v>0</v>
      </c>
      <c r="AC30" s="367"/>
      <c r="AD30" s="433">
        <f>Plot18!X$70</f>
        <v>0</v>
      </c>
      <c r="AE30" s="294">
        <f>Plot18!O$75</f>
        <v>0</v>
      </c>
      <c r="AF30" s="365"/>
    </row>
    <row r="31" spans="1:32" s="258" customFormat="1" ht="20.100000000000001" customHeight="1" x14ac:dyDescent="0.2">
      <c r="A31" s="180">
        <v>19</v>
      </c>
      <c r="B31" s="364">
        <f>Plot19!B$70</f>
        <v>0</v>
      </c>
      <c r="C31" s="364">
        <f>Plot19!C$70</f>
        <v>0</v>
      </c>
      <c r="D31" s="364">
        <f>Plot19!D$70</f>
        <v>0</v>
      </c>
      <c r="E31" s="364">
        <f>Plot19!E$70</f>
        <v>0</v>
      </c>
      <c r="F31" s="364">
        <f>Plot19!F$70</f>
        <v>0</v>
      </c>
      <c r="G31" s="364">
        <f>Plot19!G$70</f>
        <v>0</v>
      </c>
      <c r="H31" s="364">
        <f>Plot19!H$70</f>
        <v>0</v>
      </c>
      <c r="I31" s="364">
        <f>Plot19!I$70</f>
        <v>0</v>
      </c>
      <c r="J31" s="364">
        <f>Plot19!J$70</f>
        <v>0</v>
      </c>
      <c r="K31" s="364">
        <f>Plot19!K$70</f>
        <v>0</v>
      </c>
      <c r="L31" s="364">
        <f>Plot19!L$70</f>
        <v>0</v>
      </c>
      <c r="M31" s="364">
        <f>Plot19!M$70</f>
        <v>0</v>
      </c>
      <c r="N31" s="364">
        <f>Plot19!N$70</f>
        <v>0</v>
      </c>
      <c r="O31" s="364">
        <f>Plot19!O$70</f>
        <v>0</v>
      </c>
      <c r="P31" s="364">
        <f>Plot19!P$70</f>
        <v>0</v>
      </c>
      <c r="Q31" s="213">
        <f t="shared" si="0"/>
        <v>0</v>
      </c>
      <c r="R31" s="214">
        <f>Plot19!Q$70</f>
        <v>0</v>
      </c>
      <c r="S31" s="181"/>
      <c r="T31" s="277">
        <f>Plot19!$E$73</f>
        <v>0</v>
      </c>
      <c r="U31" s="278">
        <f>Plot19!O$73</f>
        <v>0</v>
      </c>
      <c r="V31" s="367"/>
      <c r="W31" s="433">
        <f>Plot19!S$70</f>
        <v>0</v>
      </c>
      <c r="X31" s="364">
        <f>Plot19!T$70</f>
        <v>0</v>
      </c>
      <c r="Y31" s="282">
        <f>Plot19!E$75</f>
        <v>0</v>
      </c>
      <c r="Z31" s="183"/>
      <c r="AA31" s="433">
        <f>Plot19!U$70</f>
        <v>0</v>
      </c>
      <c r="AB31" s="436">
        <f>Plot19!V$70</f>
        <v>0</v>
      </c>
      <c r="AC31" s="367"/>
      <c r="AD31" s="433">
        <f>Plot19!X$70</f>
        <v>0</v>
      </c>
      <c r="AE31" s="294">
        <f>Plot19!O$75</f>
        <v>0</v>
      </c>
      <c r="AF31" s="365"/>
    </row>
    <row r="32" spans="1:32" s="258" customFormat="1" ht="20.100000000000001" customHeight="1" x14ac:dyDescent="0.2">
      <c r="A32" s="180">
        <v>20</v>
      </c>
      <c r="B32" s="364">
        <f>Plot20!B$70</f>
        <v>0</v>
      </c>
      <c r="C32" s="364">
        <f>Plot20!C$70</f>
        <v>0</v>
      </c>
      <c r="D32" s="364">
        <f>Plot20!D$70</f>
        <v>0</v>
      </c>
      <c r="E32" s="364">
        <f>Plot20!E$70</f>
        <v>0</v>
      </c>
      <c r="F32" s="364">
        <f>Plot20!F$70</f>
        <v>0</v>
      </c>
      <c r="G32" s="364">
        <f>Plot20!G$70</f>
        <v>0</v>
      </c>
      <c r="H32" s="364">
        <f>Plot20!H$70</f>
        <v>0</v>
      </c>
      <c r="I32" s="364">
        <f>Plot20!I$70</f>
        <v>0</v>
      </c>
      <c r="J32" s="364">
        <f>Plot20!J$70</f>
        <v>0</v>
      </c>
      <c r="K32" s="364">
        <f>Plot20!K$70</f>
        <v>0</v>
      </c>
      <c r="L32" s="364">
        <f>Plot20!L$70</f>
        <v>0</v>
      </c>
      <c r="M32" s="364">
        <f>Plot20!M$70</f>
        <v>0</v>
      </c>
      <c r="N32" s="364">
        <f>Plot20!N$70</f>
        <v>0</v>
      </c>
      <c r="O32" s="364">
        <f>Plot20!O$70</f>
        <v>0</v>
      </c>
      <c r="P32" s="364">
        <f>Plot20!P$70</f>
        <v>0</v>
      </c>
      <c r="Q32" s="213">
        <f t="shared" si="0"/>
        <v>0</v>
      </c>
      <c r="R32" s="214">
        <f>Plot20!Q$70</f>
        <v>0</v>
      </c>
      <c r="S32" s="181"/>
      <c r="T32" s="277">
        <f>Plot20!$E$73</f>
        <v>0</v>
      </c>
      <c r="U32" s="278">
        <f>Plot20!O$73</f>
        <v>0</v>
      </c>
      <c r="V32" s="367"/>
      <c r="W32" s="433">
        <f>Plot20!S$70</f>
        <v>0</v>
      </c>
      <c r="X32" s="364">
        <f>Plot20!T$70</f>
        <v>0</v>
      </c>
      <c r="Y32" s="282">
        <f>Plot20!E$75</f>
        <v>0</v>
      </c>
      <c r="Z32" s="366"/>
      <c r="AA32" s="433">
        <f>Plot20!U$70</f>
        <v>0</v>
      </c>
      <c r="AB32" s="436">
        <f>Plot20!V$70</f>
        <v>0</v>
      </c>
      <c r="AC32" s="367"/>
      <c r="AD32" s="433">
        <f>Plot20!X$70</f>
        <v>0</v>
      </c>
      <c r="AE32" s="294">
        <f>Plot20!O$75</f>
        <v>0</v>
      </c>
      <c r="AF32" s="365"/>
    </row>
    <row r="33" spans="1:38" s="258" customFormat="1" ht="20.100000000000001" customHeight="1" x14ac:dyDescent="0.2">
      <c r="A33" s="184">
        <v>21</v>
      </c>
      <c r="B33" s="364">
        <f>Plot21!B$70</f>
        <v>0</v>
      </c>
      <c r="C33" s="364">
        <f>Plot21!C$70</f>
        <v>0</v>
      </c>
      <c r="D33" s="364">
        <f>Plot21!D$70</f>
        <v>0</v>
      </c>
      <c r="E33" s="364">
        <f>Plot21!E$70</f>
        <v>0</v>
      </c>
      <c r="F33" s="364">
        <f>Plot21!F$70</f>
        <v>0</v>
      </c>
      <c r="G33" s="364">
        <f>Plot21!G$70</f>
        <v>0</v>
      </c>
      <c r="H33" s="364">
        <f>Plot21!H$70</f>
        <v>0</v>
      </c>
      <c r="I33" s="364">
        <f>Plot21!I$70</f>
        <v>0</v>
      </c>
      <c r="J33" s="364">
        <f>Plot21!J$70</f>
        <v>0</v>
      </c>
      <c r="K33" s="364">
        <f>Plot21!K$70</f>
        <v>0</v>
      </c>
      <c r="L33" s="364">
        <f>Plot21!L$70</f>
        <v>0</v>
      </c>
      <c r="M33" s="364">
        <f>Plot21!M$70</f>
        <v>0</v>
      </c>
      <c r="N33" s="364">
        <f>Plot21!N$70</f>
        <v>0</v>
      </c>
      <c r="O33" s="364">
        <f>Plot21!O$70</f>
        <v>0</v>
      </c>
      <c r="P33" s="364">
        <f>Plot21!P$70</f>
        <v>0</v>
      </c>
      <c r="Q33" s="213">
        <f t="shared" ref="Q33:Q34" si="1">SUM(B33:P33)</f>
        <v>0</v>
      </c>
      <c r="R33" s="214">
        <f>Plot21!Q$70</f>
        <v>0</v>
      </c>
      <c r="S33" s="181"/>
      <c r="T33" s="277">
        <f>Plot21!$E$73</f>
        <v>0</v>
      </c>
      <c r="U33" s="278">
        <f>Plot21!O$73</f>
        <v>0</v>
      </c>
      <c r="V33" s="367"/>
      <c r="W33" s="433">
        <f>Plot21!S$70</f>
        <v>0</v>
      </c>
      <c r="X33" s="364">
        <f>Plot21!T$70</f>
        <v>0</v>
      </c>
      <c r="Y33" s="282">
        <f>Plot21!E$75</f>
        <v>0</v>
      </c>
      <c r="Z33" s="183"/>
      <c r="AA33" s="433">
        <f>Plot21!U$70</f>
        <v>0</v>
      </c>
      <c r="AB33" s="436">
        <f>Plot21!V$70</f>
        <v>0</v>
      </c>
      <c r="AC33" s="367"/>
      <c r="AD33" s="433">
        <f>Plot21!X$70</f>
        <v>0</v>
      </c>
      <c r="AE33" s="294">
        <f>Plot21!O$75</f>
        <v>0</v>
      </c>
      <c r="AF33" s="365"/>
      <c r="AG33" s="367"/>
      <c r="AH33" s="367"/>
      <c r="AI33" s="367"/>
      <c r="AJ33" s="367"/>
      <c r="AK33" s="367"/>
      <c r="AL33" s="367"/>
    </row>
    <row r="34" spans="1:38" s="258" customFormat="1" ht="20.100000000000001" customHeight="1" x14ac:dyDescent="0.2">
      <c r="A34" s="184">
        <v>22</v>
      </c>
      <c r="B34" s="364">
        <f>Plot22!B$70</f>
        <v>0</v>
      </c>
      <c r="C34" s="364">
        <f>Plot22!C$70</f>
        <v>0</v>
      </c>
      <c r="D34" s="364">
        <f>Plot22!D$70</f>
        <v>0</v>
      </c>
      <c r="E34" s="364">
        <f>Plot22!E$70</f>
        <v>0</v>
      </c>
      <c r="F34" s="364">
        <f>Plot22!F$70</f>
        <v>0</v>
      </c>
      <c r="G34" s="364">
        <f>Plot22!G$70</f>
        <v>0</v>
      </c>
      <c r="H34" s="364">
        <f>Plot22!H$70</f>
        <v>0</v>
      </c>
      <c r="I34" s="364">
        <f>Plot22!I$70</f>
        <v>0</v>
      </c>
      <c r="J34" s="364">
        <f>Plot22!J$70</f>
        <v>0</v>
      </c>
      <c r="K34" s="364">
        <f>Plot22!K$70</f>
        <v>0</v>
      </c>
      <c r="L34" s="364">
        <f>Plot22!L$70</f>
        <v>0</v>
      </c>
      <c r="M34" s="364">
        <f>Plot22!M$70</f>
        <v>0</v>
      </c>
      <c r="N34" s="364">
        <f>Plot22!N$70</f>
        <v>0</v>
      </c>
      <c r="O34" s="364">
        <f>Plot22!O$70</f>
        <v>0</v>
      </c>
      <c r="P34" s="364">
        <f>Plot22!P$70</f>
        <v>0</v>
      </c>
      <c r="Q34" s="213">
        <f t="shared" si="1"/>
        <v>0</v>
      </c>
      <c r="R34" s="214">
        <f>Plot22!Q$70</f>
        <v>0</v>
      </c>
      <c r="S34" s="181"/>
      <c r="T34" s="277">
        <f>Plot22!$E$73</f>
        <v>0</v>
      </c>
      <c r="U34" s="278">
        <f>Plot22!O$73</f>
        <v>0</v>
      </c>
      <c r="V34" s="367"/>
      <c r="W34" s="433">
        <f>Plot22!S$70</f>
        <v>0</v>
      </c>
      <c r="X34" s="364">
        <f>Plot22!T$70</f>
        <v>0</v>
      </c>
      <c r="Y34" s="282">
        <f>Plot22!E$75</f>
        <v>0</v>
      </c>
      <c r="Z34" s="183"/>
      <c r="AA34" s="433">
        <f>Plot22!U$70</f>
        <v>0</v>
      </c>
      <c r="AB34" s="436">
        <f>Plot22!V$70</f>
        <v>0</v>
      </c>
      <c r="AC34" s="367"/>
      <c r="AD34" s="433">
        <f>Plot22!X$70</f>
        <v>0</v>
      </c>
      <c r="AE34" s="294">
        <f>Plot22!O$75</f>
        <v>0</v>
      </c>
      <c r="AF34" s="365"/>
      <c r="AG34" s="367"/>
      <c r="AH34" s="367"/>
      <c r="AI34" s="367"/>
      <c r="AJ34" s="367"/>
      <c r="AK34" s="367"/>
      <c r="AL34" s="367"/>
    </row>
    <row r="35" spans="1:38" s="258" customFormat="1" ht="20.100000000000001" customHeight="1" x14ac:dyDescent="0.2">
      <c r="A35" s="184">
        <v>23</v>
      </c>
      <c r="B35" s="364">
        <f>Plot23!B$70</f>
        <v>0</v>
      </c>
      <c r="C35" s="364">
        <f>Plot23!C$70</f>
        <v>0</v>
      </c>
      <c r="D35" s="364">
        <f>Plot23!D$70</f>
        <v>0</v>
      </c>
      <c r="E35" s="364">
        <f>Plot23!E$70</f>
        <v>0</v>
      </c>
      <c r="F35" s="364">
        <f>Plot23!F$70</f>
        <v>0</v>
      </c>
      <c r="G35" s="364">
        <f>Plot23!G$70</f>
        <v>0</v>
      </c>
      <c r="H35" s="364">
        <f>Plot23!H$70</f>
        <v>0</v>
      </c>
      <c r="I35" s="364">
        <f>Plot23!I$70</f>
        <v>0</v>
      </c>
      <c r="J35" s="364">
        <f>Plot23!J$70</f>
        <v>0</v>
      </c>
      <c r="K35" s="364">
        <f>Plot23!K$70</f>
        <v>0</v>
      </c>
      <c r="L35" s="364">
        <f>Plot23!L$70</f>
        <v>0</v>
      </c>
      <c r="M35" s="364">
        <f>Plot23!M$70</f>
        <v>0</v>
      </c>
      <c r="N35" s="364">
        <f>Plot23!N$70</f>
        <v>0</v>
      </c>
      <c r="O35" s="364">
        <f>Plot23!O$70</f>
        <v>0</v>
      </c>
      <c r="P35" s="364">
        <f>Plot23!P$70</f>
        <v>0</v>
      </c>
      <c r="Q35" s="213">
        <f t="shared" si="0"/>
        <v>0</v>
      </c>
      <c r="R35" s="214">
        <f>Plot23!Q$70</f>
        <v>0</v>
      </c>
      <c r="S35" s="181"/>
      <c r="T35" s="277">
        <f>Plot23!$E$73</f>
        <v>0</v>
      </c>
      <c r="U35" s="278">
        <f>Plot23!O$73</f>
        <v>0</v>
      </c>
      <c r="V35" s="367"/>
      <c r="W35" s="433">
        <f>Plot23!S$70</f>
        <v>0</v>
      </c>
      <c r="X35" s="364">
        <f>Plot23!T$70</f>
        <v>0</v>
      </c>
      <c r="Y35" s="282">
        <f>Plot23!E$75</f>
        <v>0</v>
      </c>
      <c r="Z35" s="183"/>
      <c r="AA35" s="433">
        <f>Plot23!U$70</f>
        <v>0</v>
      </c>
      <c r="AB35" s="436">
        <f>Plot23!V$70</f>
        <v>0</v>
      </c>
      <c r="AC35" s="367"/>
      <c r="AD35" s="433">
        <f>Plot23!X$70</f>
        <v>0</v>
      </c>
      <c r="AE35" s="294">
        <f>Plot23!O$75</f>
        <v>0</v>
      </c>
      <c r="AF35" s="365"/>
      <c r="AG35" s="367"/>
      <c r="AH35" s="367"/>
      <c r="AI35" s="367"/>
      <c r="AJ35" s="367"/>
      <c r="AK35" s="367"/>
      <c r="AL35" s="367"/>
    </row>
    <row r="36" spans="1:38" s="258" customFormat="1" ht="20.100000000000001" customHeight="1" x14ac:dyDescent="0.2">
      <c r="A36" s="184">
        <v>24</v>
      </c>
      <c r="B36" s="364">
        <f>Plot24!B$70</f>
        <v>0</v>
      </c>
      <c r="C36" s="364">
        <f>Plot24!C$70</f>
        <v>0</v>
      </c>
      <c r="D36" s="364">
        <f>Plot24!D$70</f>
        <v>0</v>
      </c>
      <c r="E36" s="364">
        <f>Plot24!E$70</f>
        <v>0</v>
      </c>
      <c r="F36" s="364">
        <f>Plot24!F$70</f>
        <v>0</v>
      </c>
      <c r="G36" s="364">
        <f>Plot24!G$70</f>
        <v>0</v>
      </c>
      <c r="H36" s="364">
        <f>Plot24!H$70</f>
        <v>0</v>
      </c>
      <c r="I36" s="364">
        <f>Plot24!I$70</f>
        <v>0</v>
      </c>
      <c r="J36" s="364">
        <f>Plot24!J$70</f>
        <v>0</v>
      </c>
      <c r="K36" s="364">
        <f>Plot24!K$70</f>
        <v>0</v>
      </c>
      <c r="L36" s="364">
        <f>Plot24!L$70</f>
        <v>0</v>
      </c>
      <c r="M36" s="364">
        <f>Plot24!M$70</f>
        <v>0</v>
      </c>
      <c r="N36" s="364">
        <f>Plot24!N$70</f>
        <v>0</v>
      </c>
      <c r="O36" s="364">
        <f>Plot24!O$70</f>
        <v>0</v>
      </c>
      <c r="P36" s="364">
        <f>Plot24!P$70</f>
        <v>0</v>
      </c>
      <c r="Q36" s="213">
        <f t="shared" ref="Q36:Q42" si="2">SUM(B36:P36)</f>
        <v>0</v>
      </c>
      <c r="R36" s="214">
        <f>Plot24!Q$70</f>
        <v>0</v>
      </c>
      <c r="S36" s="181"/>
      <c r="T36" s="277">
        <f>Plot24!$E$73</f>
        <v>0</v>
      </c>
      <c r="U36" s="278">
        <f>Plot24!O$73</f>
        <v>0</v>
      </c>
      <c r="V36" s="367"/>
      <c r="W36" s="433">
        <f>Plot24!S$70</f>
        <v>0</v>
      </c>
      <c r="X36" s="364">
        <f>Plot24!T$70</f>
        <v>0</v>
      </c>
      <c r="Y36" s="282">
        <f>Plot24!E$75</f>
        <v>0</v>
      </c>
      <c r="Z36" s="183"/>
      <c r="AA36" s="433">
        <f>Plot24!U$70</f>
        <v>0</v>
      </c>
      <c r="AB36" s="436">
        <f>Plot24!V$70</f>
        <v>0</v>
      </c>
      <c r="AC36" s="367"/>
      <c r="AD36" s="433">
        <f>Plot24!X$70</f>
        <v>0</v>
      </c>
      <c r="AE36" s="294">
        <f>Plot24!O$75</f>
        <v>0</v>
      </c>
      <c r="AF36" s="365"/>
      <c r="AG36" s="367"/>
      <c r="AH36" s="367"/>
      <c r="AI36" s="367"/>
      <c r="AJ36" s="367"/>
      <c r="AK36" s="367"/>
      <c r="AL36" s="367"/>
    </row>
    <row r="37" spans="1:38" s="258" customFormat="1" ht="20.100000000000001" customHeight="1" x14ac:dyDescent="0.2">
      <c r="A37" s="184">
        <v>25</v>
      </c>
      <c r="B37" s="364">
        <f>Plot25!B$70</f>
        <v>0</v>
      </c>
      <c r="C37" s="364">
        <f>Plot25!C$70</f>
        <v>0</v>
      </c>
      <c r="D37" s="364">
        <f>Plot25!D$70</f>
        <v>0</v>
      </c>
      <c r="E37" s="364">
        <f>Plot25!E$70</f>
        <v>0</v>
      </c>
      <c r="F37" s="364">
        <f>Plot25!F$70</f>
        <v>0</v>
      </c>
      <c r="G37" s="364">
        <f>Plot25!G$70</f>
        <v>0</v>
      </c>
      <c r="H37" s="364">
        <f>Plot25!H$70</f>
        <v>0</v>
      </c>
      <c r="I37" s="364">
        <f>Plot25!I$70</f>
        <v>0</v>
      </c>
      <c r="J37" s="364">
        <f>Plot25!J$70</f>
        <v>0</v>
      </c>
      <c r="K37" s="364">
        <f>Plot25!K$70</f>
        <v>0</v>
      </c>
      <c r="L37" s="364">
        <f>Plot25!L$70</f>
        <v>0</v>
      </c>
      <c r="M37" s="364">
        <f>Plot25!M$70</f>
        <v>0</v>
      </c>
      <c r="N37" s="364">
        <f>Plot25!N$70</f>
        <v>0</v>
      </c>
      <c r="O37" s="364">
        <f>Plot25!O$70</f>
        <v>0</v>
      </c>
      <c r="P37" s="364">
        <f>Plot25!P$70</f>
        <v>0</v>
      </c>
      <c r="Q37" s="213">
        <f t="shared" si="2"/>
        <v>0</v>
      </c>
      <c r="R37" s="214">
        <f>Plot25!Q$70</f>
        <v>0</v>
      </c>
      <c r="S37" s="181"/>
      <c r="T37" s="277">
        <f>Plot25!$E$73</f>
        <v>0</v>
      </c>
      <c r="U37" s="278">
        <f>Plot25!O$73</f>
        <v>0</v>
      </c>
      <c r="V37" s="367"/>
      <c r="W37" s="433">
        <f>Plot25!S$70</f>
        <v>0</v>
      </c>
      <c r="X37" s="364">
        <f>Plot25!T$70</f>
        <v>0</v>
      </c>
      <c r="Y37" s="282">
        <f>Plot25!E$75</f>
        <v>0</v>
      </c>
      <c r="Z37" s="183"/>
      <c r="AA37" s="433">
        <f>Plot25!U$70</f>
        <v>0</v>
      </c>
      <c r="AB37" s="436">
        <f>Plot25!V$70</f>
        <v>0</v>
      </c>
      <c r="AC37" s="367"/>
      <c r="AD37" s="433">
        <f>Plot25!X$70</f>
        <v>0</v>
      </c>
      <c r="AE37" s="294">
        <f>Plot25!O$75</f>
        <v>0</v>
      </c>
      <c r="AF37" s="365"/>
      <c r="AG37" s="367"/>
      <c r="AH37" s="367"/>
      <c r="AI37" s="367"/>
      <c r="AJ37" s="367"/>
      <c r="AK37" s="367"/>
      <c r="AL37" s="367"/>
    </row>
    <row r="38" spans="1:38" s="258" customFormat="1" ht="20.100000000000001" customHeight="1" x14ac:dyDescent="0.2">
      <c r="A38" s="184">
        <v>26</v>
      </c>
      <c r="B38" s="364">
        <f>Plot26!B$70</f>
        <v>0</v>
      </c>
      <c r="C38" s="364">
        <f>Plot26!C$70</f>
        <v>0</v>
      </c>
      <c r="D38" s="364">
        <f>Plot26!D$70</f>
        <v>0</v>
      </c>
      <c r="E38" s="364">
        <f>Plot26!E$70</f>
        <v>0</v>
      </c>
      <c r="F38" s="364">
        <f>Plot26!F$70</f>
        <v>0</v>
      </c>
      <c r="G38" s="364">
        <f>Plot26!G$70</f>
        <v>0</v>
      </c>
      <c r="H38" s="364">
        <f>Plot26!H$70</f>
        <v>0</v>
      </c>
      <c r="I38" s="364">
        <f>Plot26!I$70</f>
        <v>0</v>
      </c>
      <c r="J38" s="364">
        <f>Plot26!J$70</f>
        <v>0</v>
      </c>
      <c r="K38" s="364">
        <f>Plot26!K$70</f>
        <v>0</v>
      </c>
      <c r="L38" s="364">
        <f>Plot26!L$70</f>
        <v>0</v>
      </c>
      <c r="M38" s="364">
        <f>Plot26!M$70</f>
        <v>0</v>
      </c>
      <c r="N38" s="364">
        <f>Plot26!N$70</f>
        <v>0</v>
      </c>
      <c r="O38" s="364">
        <f>Plot26!O$70</f>
        <v>0</v>
      </c>
      <c r="P38" s="364">
        <f>Plot26!P$70</f>
        <v>0</v>
      </c>
      <c r="Q38" s="213">
        <f t="shared" si="2"/>
        <v>0</v>
      </c>
      <c r="R38" s="214">
        <f>Plot26!Q$70</f>
        <v>0</v>
      </c>
      <c r="S38" s="181"/>
      <c r="T38" s="277">
        <f>Plot26!$E$73</f>
        <v>0</v>
      </c>
      <c r="U38" s="278">
        <f>Plot26!O$73</f>
        <v>0</v>
      </c>
      <c r="V38" s="367"/>
      <c r="W38" s="433">
        <f>Plot26!S$70</f>
        <v>0</v>
      </c>
      <c r="X38" s="364">
        <f>Plot26!T$70</f>
        <v>0</v>
      </c>
      <c r="Y38" s="282">
        <f>Plot26!E$75</f>
        <v>0</v>
      </c>
      <c r="Z38" s="183"/>
      <c r="AA38" s="433">
        <f>Plot26!U$70</f>
        <v>0</v>
      </c>
      <c r="AB38" s="436">
        <f>Plot26!V$70</f>
        <v>0</v>
      </c>
      <c r="AC38" s="367"/>
      <c r="AD38" s="433">
        <f>Plot26!X$70</f>
        <v>0</v>
      </c>
      <c r="AE38" s="294">
        <f>Plot26!O$75</f>
        <v>0</v>
      </c>
      <c r="AF38" s="365"/>
      <c r="AG38" s="367"/>
      <c r="AH38" s="367"/>
      <c r="AI38" s="367"/>
      <c r="AJ38" s="367"/>
      <c r="AK38" s="367"/>
      <c r="AL38" s="367"/>
    </row>
    <row r="39" spans="1:38" s="258" customFormat="1" ht="20.100000000000001" customHeight="1" x14ac:dyDescent="0.2">
      <c r="A39" s="184">
        <v>27</v>
      </c>
      <c r="B39" s="364">
        <f>Plot27!B$70</f>
        <v>0</v>
      </c>
      <c r="C39" s="364">
        <f>Plot27!C$70</f>
        <v>0</v>
      </c>
      <c r="D39" s="364">
        <f>Plot27!D$70</f>
        <v>0</v>
      </c>
      <c r="E39" s="364">
        <f>Plot27!E$70</f>
        <v>0</v>
      </c>
      <c r="F39" s="364">
        <f>Plot27!F$70</f>
        <v>0</v>
      </c>
      <c r="G39" s="364">
        <f>Plot27!G$70</f>
        <v>0</v>
      </c>
      <c r="H39" s="364">
        <f>Plot27!H$70</f>
        <v>0</v>
      </c>
      <c r="I39" s="364">
        <f>Plot27!I$70</f>
        <v>0</v>
      </c>
      <c r="J39" s="364">
        <f>Plot27!J$70</f>
        <v>0</v>
      </c>
      <c r="K39" s="364">
        <f>Plot27!K$70</f>
        <v>0</v>
      </c>
      <c r="L39" s="364">
        <f>Plot27!L$70</f>
        <v>0</v>
      </c>
      <c r="M39" s="364">
        <f>Plot27!M$70</f>
        <v>0</v>
      </c>
      <c r="N39" s="364">
        <f>Plot27!N$70</f>
        <v>0</v>
      </c>
      <c r="O39" s="364">
        <f>Plot27!O$70</f>
        <v>0</v>
      </c>
      <c r="P39" s="364">
        <f>Plot27!P$70</f>
        <v>0</v>
      </c>
      <c r="Q39" s="213">
        <f t="shared" si="2"/>
        <v>0</v>
      </c>
      <c r="R39" s="214">
        <f>Plot27!Q$70</f>
        <v>0</v>
      </c>
      <c r="S39" s="181"/>
      <c r="T39" s="277">
        <f>Plot27!$E$73</f>
        <v>0</v>
      </c>
      <c r="U39" s="278">
        <f>Plot27!O$73</f>
        <v>0</v>
      </c>
      <c r="V39" s="367"/>
      <c r="W39" s="433">
        <f>Plot27!S$70</f>
        <v>0</v>
      </c>
      <c r="X39" s="364">
        <f>Plot27!T$70</f>
        <v>0</v>
      </c>
      <c r="Y39" s="282">
        <f>Plot27!E$75</f>
        <v>0</v>
      </c>
      <c r="Z39" s="183"/>
      <c r="AA39" s="433">
        <f>Plot27!U$70</f>
        <v>0</v>
      </c>
      <c r="AB39" s="436">
        <f>Plot27!V$70</f>
        <v>0</v>
      </c>
      <c r="AC39" s="367"/>
      <c r="AD39" s="433">
        <f>Plot27!X$70</f>
        <v>0</v>
      </c>
      <c r="AE39" s="294">
        <f>Plot27!O$75</f>
        <v>0</v>
      </c>
      <c r="AF39" s="365"/>
      <c r="AG39" s="367"/>
      <c r="AH39" s="367"/>
      <c r="AI39" s="367"/>
      <c r="AJ39" s="367"/>
      <c r="AK39" s="367"/>
      <c r="AL39" s="367"/>
    </row>
    <row r="40" spans="1:38" s="258" customFormat="1" ht="20.100000000000001" customHeight="1" x14ac:dyDescent="0.2">
      <c r="A40" s="184">
        <v>28</v>
      </c>
      <c r="B40" s="364">
        <f>Plot28!B$70</f>
        <v>0</v>
      </c>
      <c r="C40" s="364">
        <f>Plot28!C$70</f>
        <v>0</v>
      </c>
      <c r="D40" s="364">
        <f>Plot28!D$70</f>
        <v>0</v>
      </c>
      <c r="E40" s="364">
        <f>Plot28!E$70</f>
        <v>0</v>
      </c>
      <c r="F40" s="364">
        <f>Plot28!F$70</f>
        <v>0</v>
      </c>
      <c r="G40" s="364">
        <f>Plot28!G$70</f>
        <v>0</v>
      </c>
      <c r="H40" s="364">
        <f>Plot28!H$70</f>
        <v>0</v>
      </c>
      <c r="I40" s="364">
        <f>Plot28!I$70</f>
        <v>0</v>
      </c>
      <c r="J40" s="364">
        <f>Plot28!J$70</f>
        <v>0</v>
      </c>
      <c r="K40" s="364">
        <f>Plot28!K$70</f>
        <v>0</v>
      </c>
      <c r="L40" s="364">
        <f>Plot28!L$70</f>
        <v>0</v>
      </c>
      <c r="M40" s="364">
        <f>Plot28!M$70</f>
        <v>0</v>
      </c>
      <c r="N40" s="364">
        <f>Plot28!N$70</f>
        <v>0</v>
      </c>
      <c r="O40" s="364">
        <f>Plot28!O$70</f>
        <v>0</v>
      </c>
      <c r="P40" s="364">
        <f>Plot28!P$70</f>
        <v>0</v>
      </c>
      <c r="Q40" s="213">
        <f t="shared" si="2"/>
        <v>0</v>
      </c>
      <c r="R40" s="214">
        <f>Plot28!Q$70</f>
        <v>0</v>
      </c>
      <c r="S40" s="181"/>
      <c r="T40" s="277">
        <f>Plot28!$E$73</f>
        <v>0</v>
      </c>
      <c r="U40" s="278">
        <f>Plot28!O$73</f>
        <v>0</v>
      </c>
      <c r="V40" s="367"/>
      <c r="W40" s="433">
        <f>Plot28!S$70</f>
        <v>0</v>
      </c>
      <c r="X40" s="364">
        <f>Plot28!T$70</f>
        <v>0</v>
      </c>
      <c r="Y40" s="282">
        <f>Plot28!E$75</f>
        <v>0</v>
      </c>
      <c r="Z40" s="183"/>
      <c r="AA40" s="433">
        <f>Plot28!U$70</f>
        <v>0</v>
      </c>
      <c r="AB40" s="436">
        <f>Plot28!V$70</f>
        <v>0</v>
      </c>
      <c r="AC40" s="367"/>
      <c r="AD40" s="433">
        <f>Plot28!X$70</f>
        <v>0</v>
      </c>
      <c r="AE40" s="294">
        <f>Plot28!O$75</f>
        <v>0</v>
      </c>
      <c r="AF40" s="365"/>
      <c r="AG40" s="367"/>
      <c r="AH40" s="367"/>
      <c r="AI40" s="367"/>
      <c r="AJ40" s="367"/>
      <c r="AK40" s="367"/>
      <c r="AL40" s="367"/>
    </row>
    <row r="41" spans="1:38" s="258" customFormat="1" ht="20.100000000000001" customHeight="1" x14ac:dyDescent="0.2">
      <c r="A41" s="184">
        <v>29</v>
      </c>
      <c r="B41" s="364">
        <f>Plot29!B$70</f>
        <v>0</v>
      </c>
      <c r="C41" s="364">
        <f>Plot29!C$70</f>
        <v>0</v>
      </c>
      <c r="D41" s="364">
        <f>Plot29!D$70</f>
        <v>0</v>
      </c>
      <c r="E41" s="364">
        <f>Plot29!E$70</f>
        <v>0</v>
      </c>
      <c r="F41" s="364">
        <f>Plot29!F$70</f>
        <v>0</v>
      </c>
      <c r="G41" s="364">
        <f>Plot29!G$70</f>
        <v>0</v>
      </c>
      <c r="H41" s="364">
        <f>Plot29!H$70</f>
        <v>0</v>
      </c>
      <c r="I41" s="364">
        <f>Plot29!I$70</f>
        <v>0</v>
      </c>
      <c r="J41" s="364">
        <f>Plot29!J$70</f>
        <v>0</v>
      </c>
      <c r="K41" s="364">
        <f>Plot29!K$70</f>
        <v>0</v>
      </c>
      <c r="L41" s="364">
        <f>Plot29!L$70</f>
        <v>0</v>
      </c>
      <c r="M41" s="364">
        <f>Plot29!M$70</f>
        <v>0</v>
      </c>
      <c r="N41" s="364">
        <f>Plot29!N$70</f>
        <v>0</v>
      </c>
      <c r="O41" s="364">
        <f>Plot29!O$70</f>
        <v>0</v>
      </c>
      <c r="P41" s="364">
        <f>Plot29!P$70</f>
        <v>0</v>
      </c>
      <c r="Q41" s="213">
        <f t="shared" si="2"/>
        <v>0</v>
      </c>
      <c r="R41" s="214">
        <f>Plot29!Q$70</f>
        <v>0</v>
      </c>
      <c r="S41" s="181"/>
      <c r="T41" s="277">
        <f>Plot29!$E$73</f>
        <v>0</v>
      </c>
      <c r="U41" s="278">
        <f>Plot29!O$73</f>
        <v>0</v>
      </c>
      <c r="V41" s="367"/>
      <c r="W41" s="433">
        <f>Plot29!S$70</f>
        <v>0</v>
      </c>
      <c r="X41" s="364">
        <f>Plot29!T$70</f>
        <v>0</v>
      </c>
      <c r="Y41" s="282">
        <f>Plot29!E$75</f>
        <v>0</v>
      </c>
      <c r="Z41" s="183"/>
      <c r="AA41" s="433">
        <f>Plot29!U$70</f>
        <v>0</v>
      </c>
      <c r="AB41" s="436">
        <f>Plot29!V$70</f>
        <v>0</v>
      </c>
      <c r="AC41" s="367"/>
      <c r="AD41" s="433">
        <f>Plot29!X$70</f>
        <v>0</v>
      </c>
      <c r="AE41" s="294">
        <f>Plot29!O$75</f>
        <v>0</v>
      </c>
      <c r="AF41" s="365"/>
      <c r="AG41" s="367"/>
      <c r="AH41" s="367"/>
      <c r="AI41" s="367"/>
      <c r="AJ41" s="367"/>
      <c r="AK41" s="367"/>
      <c r="AL41" s="367"/>
    </row>
    <row r="42" spans="1:38" s="258" customFormat="1" ht="20.100000000000001" customHeight="1" thickBot="1" x14ac:dyDescent="0.25">
      <c r="A42" s="184">
        <v>30</v>
      </c>
      <c r="B42" s="364">
        <f>Plot30!B$70</f>
        <v>0</v>
      </c>
      <c r="C42" s="364">
        <f>Plot30!C$70</f>
        <v>0</v>
      </c>
      <c r="D42" s="364">
        <f>Plot30!D$70</f>
        <v>0</v>
      </c>
      <c r="E42" s="364">
        <f>Plot30!E$70</f>
        <v>0</v>
      </c>
      <c r="F42" s="364">
        <f>Plot30!F$70</f>
        <v>0</v>
      </c>
      <c r="G42" s="364">
        <f>Plot30!G$70</f>
        <v>0</v>
      </c>
      <c r="H42" s="364">
        <f>Plot30!H$70</f>
        <v>0</v>
      </c>
      <c r="I42" s="364">
        <f>Plot30!I$70</f>
        <v>0</v>
      </c>
      <c r="J42" s="364">
        <f>Plot30!J$70</f>
        <v>0</v>
      </c>
      <c r="K42" s="364">
        <f>Plot30!K$70</f>
        <v>0</v>
      </c>
      <c r="L42" s="364">
        <f>Plot30!L$70</f>
        <v>0</v>
      </c>
      <c r="M42" s="364">
        <f>Plot30!M$70</f>
        <v>0</v>
      </c>
      <c r="N42" s="364">
        <f>Plot30!N$70</f>
        <v>0</v>
      </c>
      <c r="O42" s="364">
        <f>Plot30!O$70</f>
        <v>0</v>
      </c>
      <c r="P42" s="364">
        <f>Plot30!P$70</f>
        <v>0</v>
      </c>
      <c r="Q42" s="213">
        <f t="shared" si="2"/>
        <v>0</v>
      </c>
      <c r="R42" s="214">
        <f>Plot30!Q$70</f>
        <v>0</v>
      </c>
      <c r="S42" s="181"/>
      <c r="T42" s="277">
        <f>Plot30!$E$73</f>
        <v>0</v>
      </c>
      <c r="U42" s="278">
        <f>Plot30!O$73</f>
        <v>0</v>
      </c>
      <c r="V42" s="367"/>
      <c r="W42" s="434">
        <f>Plot30!S$70</f>
        <v>0</v>
      </c>
      <c r="X42" s="438">
        <f>Plot30!T$70</f>
        <v>0</v>
      </c>
      <c r="Y42" s="439">
        <f>Plot30!E$75</f>
        <v>0</v>
      </c>
      <c r="Z42" s="183"/>
      <c r="AA42" s="434">
        <f>Plot30!U$70</f>
        <v>0</v>
      </c>
      <c r="AB42" s="437">
        <f>Plot30!V$70</f>
        <v>0</v>
      </c>
      <c r="AC42" s="367"/>
      <c r="AD42" s="434">
        <f>Plot30!X$70</f>
        <v>0</v>
      </c>
      <c r="AE42" s="435">
        <f>Plot30!O$75</f>
        <v>0</v>
      </c>
      <c r="AF42" s="365"/>
      <c r="AG42" s="367"/>
      <c r="AH42" s="367"/>
      <c r="AI42" s="367"/>
      <c r="AJ42" s="367"/>
      <c r="AK42" s="367"/>
      <c r="AL42" s="367"/>
    </row>
    <row r="43" spans="1:38" s="259" customFormat="1" ht="20.100000000000001" customHeight="1" x14ac:dyDescent="0.2">
      <c r="A43" s="373" t="s">
        <v>143</v>
      </c>
      <c r="B43" s="215" t="e">
        <f>(SUM(B13:B42)/$B$7)/$B$9</f>
        <v>#DIV/0!</v>
      </c>
      <c r="C43" s="215" t="e">
        <f t="shared" ref="C43:P43" si="3">(SUM(C13:C42)/$B$7)/$B$9</f>
        <v>#DIV/0!</v>
      </c>
      <c r="D43" s="215" t="e">
        <f t="shared" si="3"/>
        <v>#DIV/0!</v>
      </c>
      <c r="E43" s="215" t="e">
        <f t="shared" si="3"/>
        <v>#DIV/0!</v>
      </c>
      <c r="F43" s="215" t="e">
        <f t="shared" si="3"/>
        <v>#DIV/0!</v>
      </c>
      <c r="G43" s="215" t="e">
        <f t="shared" si="3"/>
        <v>#DIV/0!</v>
      </c>
      <c r="H43" s="215" t="e">
        <f t="shared" si="3"/>
        <v>#DIV/0!</v>
      </c>
      <c r="I43" s="215" t="e">
        <f t="shared" si="3"/>
        <v>#DIV/0!</v>
      </c>
      <c r="J43" s="215" t="e">
        <f t="shared" si="3"/>
        <v>#DIV/0!</v>
      </c>
      <c r="K43" s="215" t="e">
        <f t="shared" si="3"/>
        <v>#DIV/0!</v>
      </c>
      <c r="L43" s="215" t="e">
        <f t="shared" si="3"/>
        <v>#DIV/0!</v>
      </c>
      <c r="M43" s="215" t="e">
        <f t="shared" si="3"/>
        <v>#DIV/0!</v>
      </c>
      <c r="N43" s="215" t="e">
        <f t="shared" si="3"/>
        <v>#DIV/0!</v>
      </c>
      <c r="O43" s="215" t="e">
        <f t="shared" si="3"/>
        <v>#DIV/0!</v>
      </c>
      <c r="P43" s="215" t="e">
        <f t="shared" si="3"/>
        <v>#DIV/0!</v>
      </c>
      <c r="Q43" s="216" t="e">
        <f>SUM(Q13:Q42)/($B$7*$B$9)</f>
        <v>#DIV/0!</v>
      </c>
      <c r="R43" s="217" t="e">
        <f>SUM(R13:R42)/($B$7*$B$9)</f>
        <v>#DIV/0!</v>
      </c>
      <c r="S43" s="196"/>
      <c r="T43" s="279" t="e">
        <f>(SUM(T13:T42)/$B$7)/$B$9</f>
        <v>#DIV/0!</v>
      </c>
      <c r="U43" s="186"/>
      <c r="V43" s="185"/>
      <c r="W43" s="283" t="e">
        <f>(SUM(W13:W42)/$B$7)/$B$9</f>
        <v>#DIV/0!</v>
      </c>
      <c r="X43" s="284" t="e">
        <f>(SUM(X13:X42)/$B$7)/$B$9</f>
        <v>#DIV/0!</v>
      </c>
      <c r="Y43" s="285" t="e">
        <f>SUM(Y13:Y42)/B7</f>
        <v>#DIV/0!</v>
      </c>
      <c r="Z43" s="187"/>
      <c r="AA43" s="283" t="e">
        <f>(SUM(AA13:AA42)/$B$7)/$B$9</f>
        <v>#DIV/0!</v>
      </c>
      <c r="AB43" s="290" t="e">
        <f>(SUM(AB13:AB42)/$B$7)/$B$9</f>
        <v>#DIV/0!</v>
      </c>
      <c r="AC43" s="185"/>
      <c r="AD43" s="290" t="e">
        <f>(SUM(AD13:AD42)/$B$7)/$B$9</f>
        <v>#DIV/0!</v>
      </c>
    </row>
    <row r="44" spans="1:38" s="259" customFormat="1" ht="20.100000000000001" customHeight="1" thickBot="1" x14ac:dyDescent="0.25">
      <c r="A44" s="374" t="s">
        <v>142</v>
      </c>
      <c r="B44" s="218" t="e">
        <f>B43*$B$6</f>
        <v>#DIV/0!</v>
      </c>
      <c r="C44" s="218" t="e">
        <f>C43*$B$6</f>
        <v>#DIV/0!</v>
      </c>
      <c r="D44" s="218" t="e">
        <f>D43*$B$6</f>
        <v>#DIV/0!</v>
      </c>
      <c r="E44" s="218" t="e">
        <f t="shared" ref="E44:P44" si="4">E43*$B$6</f>
        <v>#DIV/0!</v>
      </c>
      <c r="F44" s="218" t="e">
        <f t="shared" si="4"/>
        <v>#DIV/0!</v>
      </c>
      <c r="G44" s="218" t="e">
        <f t="shared" si="4"/>
        <v>#DIV/0!</v>
      </c>
      <c r="H44" s="218" t="e">
        <f t="shared" si="4"/>
        <v>#DIV/0!</v>
      </c>
      <c r="I44" s="218" t="e">
        <f t="shared" si="4"/>
        <v>#DIV/0!</v>
      </c>
      <c r="J44" s="218" t="e">
        <f t="shared" si="4"/>
        <v>#DIV/0!</v>
      </c>
      <c r="K44" s="218" t="e">
        <f t="shared" si="4"/>
        <v>#DIV/0!</v>
      </c>
      <c r="L44" s="218" t="e">
        <f t="shared" si="4"/>
        <v>#DIV/0!</v>
      </c>
      <c r="M44" s="218" t="e">
        <f t="shared" si="4"/>
        <v>#DIV/0!</v>
      </c>
      <c r="N44" s="218" t="e">
        <f t="shared" si="4"/>
        <v>#DIV/0!</v>
      </c>
      <c r="O44" s="218" t="e">
        <f t="shared" si="4"/>
        <v>#DIV/0!</v>
      </c>
      <c r="P44" s="218" t="e">
        <f t="shared" si="4"/>
        <v>#DIV/0!</v>
      </c>
      <c r="Q44" s="219" t="e">
        <f>Q43*$B$6</f>
        <v>#DIV/0!</v>
      </c>
      <c r="R44" s="220" t="e">
        <f>R43*$B$6</f>
        <v>#DIV/0!</v>
      </c>
      <c r="S44" s="196"/>
      <c r="T44" s="280" t="e">
        <f>T43*$B$6</f>
        <v>#DIV/0!</v>
      </c>
      <c r="U44" s="188"/>
      <c r="V44" s="185"/>
      <c r="W44" s="286" t="e">
        <f>W43*$B$6</f>
        <v>#DIV/0!</v>
      </c>
      <c r="X44" s="287" t="e">
        <f>X43*$B$6</f>
        <v>#DIV/0!</v>
      </c>
      <c r="Y44" s="189"/>
      <c r="Z44" s="187"/>
      <c r="AA44" s="291" t="e">
        <f>AA43*$B$6</f>
        <v>#DIV/0!</v>
      </c>
      <c r="AB44" s="292" t="e">
        <f>AB43*$B$6</f>
        <v>#DIV/0!</v>
      </c>
      <c r="AC44" s="185"/>
      <c r="AD44" s="292" t="e">
        <f>AD43*$B$6</f>
        <v>#DIV/0!</v>
      </c>
    </row>
    <row r="45" spans="1:38" s="260" customFormat="1" ht="20.100000000000001" customHeight="1" thickBot="1" x14ac:dyDescent="0.25">
      <c r="A45" s="375" t="s">
        <v>104</v>
      </c>
      <c r="B45" s="221" t="e">
        <f t="shared" ref="B45:P45" si="5">B44/$Q$44</f>
        <v>#DIV/0!</v>
      </c>
      <c r="C45" s="221" t="e">
        <f t="shared" si="5"/>
        <v>#DIV/0!</v>
      </c>
      <c r="D45" s="221" t="e">
        <f t="shared" si="5"/>
        <v>#DIV/0!</v>
      </c>
      <c r="E45" s="221" t="e">
        <f t="shared" si="5"/>
        <v>#DIV/0!</v>
      </c>
      <c r="F45" s="221" t="e">
        <f t="shared" si="5"/>
        <v>#DIV/0!</v>
      </c>
      <c r="G45" s="221" t="e">
        <f t="shared" si="5"/>
        <v>#DIV/0!</v>
      </c>
      <c r="H45" s="221" t="e">
        <f t="shared" si="5"/>
        <v>#DIV/0!</v>
      </c>
      <c r="I45" s="221" t="e">
        <f t="shared" si="5"/>
        <v>#DIV/0!</v>
      </c>
      <c r="J45" s="221" t="e">
        <f t="shared" si="5"/>
        <v>#DIV/0!</v>
      </c>
      <c r="K45" s="221" t="e">
        <f t="shared" si="5"/>
        <v>#DIV/0!</v>
      </c>
      <c r="L45" s="221" t="e">
        <f t="shared" si="5"/>
        <v>#DIV/0!</v>
      </c>
      <c r="M45" s="221" t="e">
        <f t="shared" si="5"/>
        <v>#DIV/0!</v>
      </c>
      <c r="N45" s="221" t="e">
        <f t="shared" si="5"/>
        <v>#DIV/0!</v>
      </c>
      <c r="O45" s="221" t="e">
        <f t="shared" si="5"/>
        <v>#DIV/0!</v>
      </c>
      <c r="P45" s="222" t="e">
        <f t="shared" si="5"/>
        <v>#DIV/0!</v>
      </c>
      <c r="Q45" s="223" t="e">
        <f>SUM(B45:P45)</f>
        <v>#DIV/0!</v>
      </c>
      <c r="R45" s="224" t="e">
        <f>R44/$Q$44</f>
        <v>#DIV/0!</v>
      </c>
      <c r="S45" s="190"/>
      <c r="T45" s="281" t="e">
        <f>T44/$Q$44</f>
        <v>#DIV/0!</v>
      </c>
      <c r="U45" s="355" t="s">
        <v>105</v>
      </c>
      <c r="V45" s="191"/>
      <c r="W45" s="288" t="e">
        <f>W44/$Q$44</f>
        <v>#DIV/0!</v>
      </c>
      <c r="X45" s="289" t="e">
        <f>X44/$Q$44</f>
        <v>#DIV/0!</v>
      </c>
      <c r="Y45" s="192"/>
      <c r="Z45" s="190"/>
      <c r="AA45" s="288" t="e">
        <f>AA44/$Q$44</f>
        <v>#DIV/0!</v>
      </c>
      <c r="AB45" s="293" t="e">
        <f>AB44/$Q$44</f>
        <v>#DIV/0!</v>
      </c>
      <c r="AC45" s="191"/>
      <c r="AD45" s="293" t="e">
        <f>AD44/$Q$44</f>
        <v>#DIV/0!</v>
      </c>
    </row>
    <row r="46" spans="1:38" ht="25.5" customHeight="1" thickBot="1" x14ac:dyDescent="0.25">
      <c r="A46" s="376" t="s">
        <v>106</v>
      </c>
      <c r="B46" s="225">
        <v>0</v>
      </c>
      <c r="C46" s="225">
        <v>0</v>
      </c>
      <c r="D46" s="225">
        <v>0</v>
      </c>
      <c r="E46" s="225">
        <v>0</v>
      </c>
      <c r="F46" s="225">
        <v>0</v>
      </c>
      <c r="G46" s="225">
        <v>0</v>
      </c>
      <c r="H46" s="225">
        <v>0</v>
      </c>
      <c r="I46" s="225">
        <v>0</v>
      </c>
      <c r="J46" s="225">
        <v>0</v>
      </c>
      <c r="K46" s="225">
        <v>0</v>
      </c>
      <c r="L46" s="225">
        <v>0</v>
      </c>
      <c r="M46" s="225">
        <v>0</v>
      </c>
      <c r="N46" s="225">
        <v>0</v>
      </c>
      <c r="O46" s="225">
        <v>0</v>
      </c>
      <c r="P46" s="225">
        <v>0</v>
      </c>
      <c r="Q46" s="228">
        <f>SUM(B46:P46)</f>
        <v>0</v>
      </c>
      <c r="R46" s="261"/>
      <c r="S46" s="236"/>
      <c r="U46" s="262"/>
      <c r="Y46" s="263"/>
      <c r="Z46" s="263"/>
      <c r="AA46" s="263"/>
      <c r="AB46" s="263"/>
    </row>
    <row r="47" spans="1:38" ht="21.75" customHeight="1" thickBot="1" x14ac:dyDescent="0.25">
      <c r="A47" s="376" t="s">
        <v>107</v>
      </c>
      <c r="B47" s="226"/>
      <c r="C47" s="226"/>
      <c r="D47" s="226"/>
      <c r="E47" s="226"/>
      <c r="F47" s="226"/>
      <c r="G47" s="368"/>
      <c r="H47" s="226"/>
      <c r="I47" s="226"/>
      <c r="J47" s="226"/>
      <c r="K47" s="226"/>
      <c r="L47" s="226"/>
      <c r="M47" s="226"/>
      <c r="N47" s="226"/>
      <c r="O47" s="226"/>
      <c r="P47" s="226"/>
      <c r="Q47" s="229">
        <f>SUM(B47:P47)</f>
        <v>0</v>
      </c>
      <c r="R47" s="264"/>
      <c r="S47" s="263"/>
      <c r="T47" s="263"/>
      <c r="U47" s="263"/>
      <c r="V47" s="263"/>
      <c r="W47" s="263"/>
      <c r="X47" s="263"/>
      <c r="Y47" s="263"/>
      <c r="Z47" s="263"/>
      <c r="AA47" s="263"/>
      <c r="AB47" s="263"/>
      <c r="AC47" s="263"/>
      <c r="AD47" s="263"/>
      <c r="AE47" s="263"/>
      <c r="AI47" s="263"/>
      <c r="AJ47" s="263"/>
      <c r="AK47" s="263"/>
      <c r="AL47" s="263"/>
    </row>
    <row r="48" spans="1:38" ht="21.75" customHeight="1" thickBot="1" x14ac:dyDescent="0.25">
      <c r="A48" s="442" t="s">
        <v>108</v>
      </c>
      <c r="B48" s="227" t="e">
        <f>B45-B46</f>
        <v>#DIV/0!</v>
      </c>
      <c r="C48" s="227" t="e">
        <f t="shared" ref="C48:Q48" si="6">C45-C46</f>
        <v>#DIV/0!</v>
      </c>
      <c r="D48" s="227" t="e">
        <f t="shared" si="6"/>
        <v>#DIV/0!</v>
      </c>
      <c r="E48" s="227" t="e">
        <f t="shared" si="6"/>
        <v>#DIV/0!</v>
      </c>
      <c r="F48" s="227" t="e">
        <f t="shared" si="6"/>
        <v>#DIV/0!</v>
      </c>
      <c r="G48" s="227" t="e">
        <f t="shared" si="6"/>
        <v>#DIV/0!</v>
      </c>
      <c r="H48" s="227" t="e">
        <f t="shared" si="6"/>
        <v>#DIV/0!</v>
      </c>
      <c r="I48" s="227" t="e">
        <f t="shared" si="6"/>
        <v>#DIV/0!</v>
      </c>
      <c r="J48" s="227" t="e">
        <f t="shared" si="6"/>
        <v>#DIV/0!</v>
      </c>
      <c r="K48" s="227" t="e">
        <f t="shared" si="6"/>
        <v>#DIV/0!</v>
      </c>
      <c r="L48" s="227" t="e">
        <f t="shared" si="6"/>
        <v>#DIV/0!</v>
      </c>
      <c r="M48" s="227" t="e">
        <f t="shared" si="6"/>
        <v>#DIV/0!</v>
      </c>
      <c r="N48" s="227" t="e">
        <f t="shared" si="6"/>
        <v>#DIV/0!</v>
      </c>
      <c r="O48" s="227" t="e">
        <f t="shared" si="6"/>
        <v>#DIV/0!</v>
      </c>
      <c r="P48" s="227" t="e">
        <f t="shared" si="6"/>
        <v>#DIV/0!</v>
      </c>
      <c r="Q48" s="227" t="e">
        <f t="shared" si="6"/>
        <v>#DIV/0!</v>
      </c>
      <c r="R48" s="265"/>
      <c r="S48" s="263"/>
      <c r="T48" s="263"/>
      <c r="U48" s="263"/>
      <c r="V48" s="263"/>
      <c r="W48" s="263"/>
      <c r="X48" s="263"/>
      <c r="Y48" s="263"/>
      <c r="Z48" s="263"/>
      <c r="AA48" s="263"/>
      <c r="AB48" s="263"/>
      <c r="AC48" s="263"/>
      <c r="AD48" s="263"/>
      <c r="AE48" s="263"/>
      <c r="AI48" s="263"/>
      <c r="AJ48" s="263"/>
      <c r="AK48" s="263"/>
      <c r="AL48" s="263"/>
    </row>
    <row r="49" spans="1:38" ht="20.100000000000001" customHeight="1" thickBot="1" x14ac:dyDescent="0.25">
      <c r="A49" s="369"/>
      <c r="B49" s="266"/>
      <c r="C49" s="266"/>
      <c r="F49" s="266"/>
      <c r="G49" s="266"/>
      <c r="H49" s="266"/>
      <c r="I49" s="266"/>
      <c r="J49" s="266"/>
      <c r="K49" s="266"/>
      <c r="L49" s="266"/>
      <c r="M49" s="266"/>
      <c r="N49" s="266"/>
      <c r="O49" s="266"/>
      <c r="P49" s="266"/>
      <c r="Q49" s="267"/>
      <c r="R49" s="267"/>
      <c r="S49" s="263"/>
      <c r="T49" s="263"/>
      <c r="U49" s="263"/>
      <c r="V49" s="263"/>
      <c r="W49" s="263"/>
      <c r="X49" s="263"/>
      <c r="Y49" s="263"/>
      <c r="Z49" s="263"/>
      <c r="AA49" s="263"/>
      <c r="AB49" s="263"/>
      <c r="AC49" s="263"/>
      <c r="AD49" s="263"/>
      <c r="AE49" s="263"/>
      <c r="AI49" s="263"/>
      <c r="AJ49" s="263"/>
      <c r="AK49" s="263"/>
      <c r="AL49" s="263"/>
    </row>
    <row r="50" spans="1:38" s="240" customFormat="1" ht="20.100000000000001" customHeight="1" x14ac:dyDescent="0.2">
      <c r="A50" s="356" t="s">
        <v>109</v>
      </c>
      <c r="B50" s="268" t="s">
        <v>110</v>
      </c>
      <c r="C50" s="268"/>
      <c r="D50" s="269"/>
      <c r="E50" s="268" t="s">
        <v>111</v>
      </c>
      <c r="F50" s="268"/>
      <c r="G50" s="268"/>
      <c r="H50" s="268"/>
      <c r="I50" s="268"/>
      <c r="J50" s="268"/>
      <c r="K50" s="268"/>
      <c r="L50" s="268"/>
      <c r="M50" s="268"/>
      <c r="N50" s="268"/>
      <c r="O50" s="269"/>
      <c r="P50" s="268" t="s">
        <v>112</v>
      </c>
      <c r="Q50" s="268"/>
      <c r="R50" s="268"/>
      <c r="S50" s="270"/>
      <c r="T50" s="270"/>
      <c r="U50" s="270"/>
      <c r="V50" s="270"/>
      <c r="W50" s="270"/>
      <c r="X50" s="270"/>
      <c r="Y50" s="270"/>
      <c r="Z50" s="270"/>
      <c r="AA50" s="270"/>
      <c r="AB50" s="270"/>
      <c r="AC50" s="270"/>
      <c r="AD50" s="270"/>
      <c r="AE50" s="271"/>
    </row>
    <row r="51" spans="1:38" s="12" customFormat="1" ht="20.100000000000001" customHeight="1" x14ac:dyDescent="0.2">
      <c r="A51" s="357" t="s">
        <v>113</v>
      </c>
      <c r="B51" s="530"/>
      <c r="C51" s="531"/>
      <c r="D51" s="532"/>
      <c r="E51" s="536" t="s">
        <v>36</v>
      </c>
      <c r="F51" s="531"/>
      <c r="G51" s="531"/>
      <c r="H51" s="531"/>
      <c r="I51" s="531"/>
      <c r="J51" s="531"/>
      <c r="K51" s="531"/>
      <c r="L51" s="531"/>
      <c r="M51" s="531"/>
      <c r="N51" s="531"/>
      <c r="O51" s="532"/>
      <c r="P51" s="295"/>
      <c r="Q51" s="296"/>
      <c r="R51" s="296"/>
      <c r="S51" s="297"/>
      <c r="T51" s="297"/>
      <c r="U51" s="297"/>
      <c r="V51" s="297"/>
      <c r="W51" s="297"/>
      <c r="X51" s="297"/>
      <c r="Y51" s="297"/>
      <c r="Z51" s="297"/>
      <c r="AA51" s="297"/>
      <c r="AB51" s="297"/>
      <c r="AC51" s="297"/>
      <c r="AD51" s="297"/>
      <c r="AE51" s="298"/>
    </row>
    <row r="52" spans="1:38" s="12" customFormat="1" ht="20.100000000000001" customHeight="1" thickBot="1" x14ac:dyDescent="0.25">
      <c r="A52" s="358" t="s">
        <v>35</v>
      </c>
      <c r="B52" s="533"/>
      <c r="C52" s="534"/>
      <c r="D52" s="535"/>
      <c r="E52" s="537" t="s">
        <v>36</v>
      </c>
      <c r="F52" s="534"/>
      <c r="G52" s="534"/>
      <c r="H52" s="534"/>
      <c r="I52" s="534"/>
      <c r="J52" s="534"/>
      <c r="K52" s="534"/>
      <c r="L52" s="534"/>
      <c r="M52" s="534"/>
      <c r="N52" s="534"/>
      <c r="O52" s="535"/>
      <c r="P52" s="299"/>
      <c r="Q52" s="300"/>
      <c r="R52" s="300"/>
      <c r="S52" s="301"/>
      <c r="T52" s="301"/>
      <c r="U52" s="301"/>
      <c r="V52" s="301"/>
      <c r="W52" s="301"/>
      <c r="X52" s="301"/>
      <c r="Y52" s="301"/>
      <c r="Z52" s="301"/>
      <c r="AA52" s="301"/>
      <c r="AB52" s="301"/>
      <c r="AC52" s="301"/>
      <c r="AD52" s="301"/>
      <c r="AE52" s="302"/>
    </row>
    <row r="53" spans="1:38" ht="20.100000000000001" customHeight="1" thickBot="1" x14ac:dyDescent="0.25">
      <c r="S53" s="263"/>
      <c r="T53" s="263"/>
      <c r="U53" s="263"/>
      <c r="V53" s="263"/>
      <c r="W53" s="263"/>
      <c r="X53" s="263"/>
      <c r="Y53" s="263"/>
      <c r="Z53" s="263"/>
      <c r="AA53" s="263"/>
      <c r="AB53" s="263"/>
      <c r="AC53" s="263"/>
      <c r="AD53" s="263"/>
      <c r="AE53" s="263"/>
      <c r="AI53" s="263"/>
      <c r="AJ53" s="263"/>
      <c r="AK53" s="263"/>
      <c r="AL53" s="263"/>
    </row>
    <row r="54" spans="1:38" s="12" customFormat="1" ht="20.100000000000001" customHeight="1" thickBot="1" x14ac:dyDescent="0.25">
      <c r="A54" s="143" t="s">
        <v>166</v>
      </c>
      <c r="B54" s="144"/>
      <c r="C54" s="272"/>
      <c r="D54" s="272"/>
      <c r="E54" s="272"/>
      <c r="F54" s="272"/>
      <c r="G54" s="272"/>
      <c r="H54" s="272"/>
      <c r="I54" s="272"/>
      <c r="J54" s="272"/>
      <c r="K54" s="272"/>
      <c r="L54" s="272"/>
      <c r="M54" s="272"/>
      <c r="N54" s="272"/>
      <c r="O54" s="272"/>
      <c r="P54" s="272"/>
      <c r="Q54" s="272"/>
      <c r="R54" s="272"/>
      <c r="S54" s="250"/>
      <c r="T54" s="250"/>
      <c r="U54" s="250"/>
      <c r="V54" s="250"/>
      <c r="W54" s="250"/>
      <c r="X54" s="250"/>
      <c r="Y54" s="250"/>
      <c r="Z54" s="250"/>
      <c r="AA54" s="273"/>
      <c r="AB54" s="273"/>
      <c r="AC54" s="273"/>
      <c r="AD54" s="273"/>
      <c r="AE54" s="274"/>
      <c r="AF54" s="275"/>
    </row>
    <row r="55" spans="1:38" s="12" customFormat="1" ht="20.100000000000001" customHeight="1" x14ac:dyDescent="0.2">
      <c r="A55" s="303"/>
      <c r="B55" s="304"/>
      <c r="C55" s="305"/>
      <c r="D55" s="305"/>
      <c r="E55" s="305"/>
      <c r="F55" s="305"/>
      <c r="G55" s="305"/>
      <c r="H55" s="305"/>
      <c r="I55" s="305"/>
      <c r="J55" s="305"/>
      <c r="K55" s="305"/>
      <c r="L55" s="305"/>
      <c r="M55" s="305"/>
      <c r="N55" s="305"/>
      <c r="O55" s="305"/>
      <c r="P55" s="305"/>
      <c r="Q55" s="305"/>
      <c r="R55" s="305"/>
      <c r="S55" s="306"/>
      <c r="T55" s="306"/>
      <c r="U55" s="306"/>
      <c r="V55" s="306"/>
      <c r="W55" s="306"/>
      <c r="X55" s="306"/>
      <c r="Y55" s="306"/>
      <c r="Z55" s="306"/>
      <c r="AA55" s="307"/>
      <c r="AB55" s="307"/>
      <c r="AC55" s="307"/>
      <c r="AD55" s="307"/>
      <c r="AE55" s="308"/>
      <c r="AF55" s="276"/>
    </row>
    <row r="56" spans="1:38" s="12" customFormat="1" ht="20.100000000000001" customHeight="1" x14ac:dyDescent="0.2">
      <c r="A56" s="303"/>
      <c r="B56" s="305"/>
      <c r="C56" s="305"/>
      <c r="D56" s="305"/>
      <c r="E56" s="305"/>
      <c r="F56" s="305"/>
      <c r="G56" s="305"/>
      <c r="H56" s="305"/>
      <c r="I56" s="305"/>
      <c r="J56" s="305"/>
      <c r="K56" s="305"/>
      <c r="L56" s="305"/>
      <c r="M56" s="305"/>
      <c r="N56" s="305"/>
      <c r="O56" s="305"/>
      <c r="P56" s="305"/>
      <c r="Q56" s="305"/>
      <c r="R56" s="305"/>
      <c r="S56" s="306"/>
      <c r="T56" s="306"/>
      <c r="U56" s="306"/>
      <c r="V56" s="306"/>
      <c r="W56" s="306"/>
      <c r="X56" s="306"/>
      <c r="Y56" s="306"/>
      <c r="Z56" s="306"/>
      <c r="AA56" s="307"/>
      <c r="AB56" s="307"/>
      <c r="AC56" s="307"/>
      <c r="AD56" s="307"/>
      <c r="AE56" s="308"/>
      <c r="AF56" s="276"/>
    </row>
    <row r="57" spans="1:38" s="12" customFormat="1" ht="20.100000000000001" customHeight="1" x14ac:dyDescent="0.2">
      <c r="A57" s="303"/>
      <c r="B57" s="305"/>
      <c r="C57" s="305"/>
      <c r="D57" s="305"/>
      <c r="E57" s="305"/>
      <c r="F57" s="305"/>
      <c r="G57" s="305"/>
      <c r="H57" s="305"/>
      <c r="I57" s="305"/>
      <c r="J57" s="305"/>
      <c r="K57" s="305"/>
      <c r="L57" s="305"/>
      <c r="M57" s="305"/>
      <c r="N57" s="305"/>
      <c r="O57" s="305"/>
      <c r="P57" s="305"/>
      <c r="Q57" s="305"/>
      <c r="R57" s="305"/>
      <c r="S57" s="306"/>
      <c r="T57" s="306"/>
      <c r="U57" s="306"/>
      <c r="V57" s="306"/>
      <c r="W57" s="306"/>
      <c r="X57" s="306"/>
      <c r="Y57" s="306"/>
      <c r="Z57" s="306"/>
      <c r="AA57" s="307"/>
      <c r="AB57" s="307"/>
      <c r="AC57" s="307"/>
      <c r="AD57" s="307"/>
      <c r="AE57" s="308"/>
      <c r="AF57" s="276"/>
    </row>
    <row r="58" spans="1:38" s="12" customFormat="1" ht="20.100000000000001" customHeight="1" thickBot="1" x14ac:dyDescent="0.25">
      <c r="A58" s="309"/>
      <c r="B58" s="310"/>
      <c r="C58" s="310"/>
      <c r="D58" s="310"/>
      <c r="E58" s="310"/>
      <c r="F58" s="310"/>
      <c r="G58" s="310"/>
      <c r="H58" s="310"/>
      <c r="I58" s="310"/>
      <c r="J58" s="310"/>
      <c r="K58" s="310"/>
      <c r="L58" s="310"/>
      <c r="M58" s="310"/>
      <c r="N58" s="310"/>
      <c r="O58" s="310"/>
      <c r="P58" s="310"/>
      <c r="Q58" s="310"/>
      <c r="R58" s="310"/>
      <c r="S58" s="311"/>
      <c r="T58" s="311"/>
      <c r="U58" s="311"/>
      <c r="V58" s="311"/>
      <c r="W58" s="311"/>
      <c r="X58" s="311"/>
      <c r="Y58" s="311"/>
      <c r="Z58" s="311"/>
      <c r="AA58" s="312"/>
      <c r="AB58" s="312"/>
      <c r="AC58" s="312"/>
      <c r="AD58" s="312"/>
      <c r="AE58" s="313"/>
      <c r="AF58" s="275"/>
    </row>
  </sheetData>
  <sheetProtection algorithmName="SHA-512" hashValue="Jvja0+BeB48wPvrez1Zs1QMvTnmeD1QMXaxOKCXKMs1y/Qsm/NFdtYdPKbsk4zpbmibyzQY19cV/1kIVWDT+3Q==" saltValue="eSXaOWEhQO3xGVWmzr7EBw==" spinCount="100000" sheet="1" objects="1" scenarios="1"/>
  <mergeCells count="35">
    <mergeCell ref="W4:X4"/>
    <mergeCell ref="W5:X5"/>
    <mergeCell ref="W6:X6"/>
    <mergeCell ref="D8:G8"/>
    <mergeCell ref="B8:C8"/>
    <mergeCell ref="K7:L7"/>
    <mergeCell ref="U1:X1"/>
    <mergeCell ref="U9:X9"/>
    <mergeCell ref="W7:X7"/>
    <mergeCell ref="W8:X8"/>
    <mergeCell ref="U2:V2"/>
    <mergeCell ref="U3:V3"/>
    <mergeCell ref="U4:V4"/>
    <mergeCell ref="U5:V5"/>
    <mergeCell ref="U6:V6"/>
    <mergeCell ref="U7:V7"/>
    <mergeCell ref="U8:V8"/>
    <mergeCell ref="W2:X2"/>
    <mergeCell ref="W3:X3"/>
    <mergeCell ref="B51:D51"/>
    <mergeCell ref="B52:D52"/>
    <mergeCell ref="E51:O51"/>
    <mergeCell ref="E52:O52"/>
    <mergeCell ref="K2:L3"/>
    <mergeCell ref="K4:L5"/>
    <mergeCell ref="H8:I8"/>
    <mergeCell ref="C6:I6"/>
    <mergeCell ref="M2:R3"/>
    <mergeCell ref="M4:R5"/>
    <mergeCell ref="M7:R7"/>
    <mergeCell ref="B2:I2"/>
    <mergeCell ref="B3:I3"/>
    <mergeCell ref="B4:I4"/>
    <mergeCell ref="B5:I5"/>
    <mergeCell ref="B7:I7"/>
  </mergeCells>
  <pageMargins left="0.25" right="0.24" top="0.45" bottom="0.14000000000000001" header="0.13" footer="0.24"/>
  <pageSetup paperSize="8" scale="61" orientation="landscape" r:id="rId1"/>
  <headerFooter alignWithMargins="0">
    <oddHeader>&amp;CWCC Year 5 Survey Stratum Summary Sheet V2.1          March 2021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Select from list" xr:uid="{00000000-0002-0000-0200-000000000000}">
          <x14:formula1>
            <xm:f>Lookups!$H$3:$H$5</xm:f>
          </x14:formula1>
          <xm:sqref>E52:O52</xm:sqref>
        </x14:dataValidation>
        <x14:dataValidation type="list" allowBlank="1" showInputMessage="1" showErrorMessage="1" xr:uid="{00000000-0002-0000-0200-000001000000}">
          <x14:formula1>
            <xm:f>Lookups!$B$3:$B$7</xm:f>
          </x14:formula1>
          <xm:sqref>E51:O51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8E4BC"/>
    <pageSetUpPr fitToPage="1"/>
  </sheetPr>
  <dimension ref="A1:AH88"/>
  <sheetViews>
    <sheetView showGridLines="0" tabSelected="1" zoomScale="55" zoomScaleNormal="55" zoomScalePageLayoutView="115" workbookViewId="0">
      <selection activeCell="AB16" sqref="AB16"/>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1</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484" t="s">
        <v>47</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ref="F70:J70" si="1">COUNT(F10:F69)</f>
        <v>0</v>
      </c>
      <c r="G70" s="333">
        <f t="shared" si="1"/>
        <v>0</v>
      </c>
      <c r="H70" s="333">
        <f t="shared" si="1"/>
        <v>0</v>
      </c>
      <c r="I70" s="333">
        <f t="shared" si="1"/>
        <v>0</v>
      </c>
      <c r="J70" s="333">
        <f t="shared" si="1"/>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2">COUNTIF(T10:T69,"Y")</f>
        <v>0</v>
      </c>
      <c r="U70" s="337">
        <f t="shared" si="2"/>
        <v>0</v>
      </c>
      <c r="V70" s="338">
        <f t="shared" si="2"/>
        <v>0</v>
      </c>
      <c r="X70" s="339">
        <f t="shared" si="2"/>
        <v>0</v>
      </c>
    </row>
    <row r="71" spans="1:31" s="127" customFormat="1" ht="47.25" customHeight="1" thickBot="1" x14ac:dyDescent="0.25">
      <c r="A71" s="332" t="s">
        <v>148</v>
      </c>
      <c r="B71" s="335">
        <f>IF(COUNT(B10:B69)&gt;0,AVERAGE(B10:B69),0)</f>
        <v>0</v>
      </c>
      <c r="C71" s="335">
        <f t="shared" ref="C71:P71" si="3">IF(COUNT(C10:C69)&gt;0,AVERAGE(C10:C69),0)</f>
        <v>0</v>
      </c>
      <c r="D71" s="335">
        <f t="shared" si="3"/>
        <v>0</v>
      </c>
      <c r="E71" s="335">
        <f t="shared" si="3"/>
        <v>0</v>
      </c>
      <c r="F71" s="335">
        <f t="shared" si="3"/>
        <v>0</v>
      </c>
      <c r="G71" s="335">
        <f t="shared" si="3"/>
        <v>0</v>
      </c>
      <c r="H71" s="335">
        <f t="shared" si="3"/>
        <v>0</v>
      </c>
      <c r="I71" s="335">
        <f t="shared" si="3"/>
        <v>0</v>
      </c>
      <c r="J71" s="335">
        <f t="shared" si="3"/>
        <v>0</v>
      </c>
      <c r="K71" s="335">
        <f t="shared" si="3"/>
        <v>0</v>
      </c>
      <c r="L71" s="335">
        <f t="shared" si="3"/>
        <v>0</v>
      </c>
      <c r="M71" s="335">
        <f t="shared" si="3"/>
        <v>0</v>
      </c>
      <c r="N71" s="335">
        <f t="shared" si="3"/>
        <v>0</v>
      </c>
      <c r="O71" s="335">
        <f t="shared" si="3"/>
        <v>0</v>
      </c>
      <c r="P71" s="335">
        <f t="shared" si="3"/>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uqRpgYOCtiO9oJe1fGbqfq6H1sCC/VYRz2NUg/IcXFgxbA7ST7kNMgEnfcksM2KjJMLRpTFRQwZbD8AEz4Z1DA==" saltValue="ijvS4DVIWeq8MzOStrm0jA==" spinCount="100000" sheet="1" objects="1" scenarios="1"/>
  <mergeCells count="31">
    <mergeCell ref="A73:D73"/>
    <mergeCell ref="Z73:AE78"/>
    <mergeCell ref="Z10:AE15"/>
    <mergeCell ref="E75:F75"/>
    <mergeCell ref="E73:F73"/>
    <mergeCell ref="H75:N75"/>
    <mergeCell ref="H73:N73"/>
    <mergeCell ref="A75:D75"/>
    <mergeCell ref="A6:B6"/>
    <mergeCell ref="C2:M2"/>
    <mergeCell ref="C3:M3"/>
    <mergeCell ref="C4:E4"/>
    <mergeCell ref="K4:M4"/>
    <mergeCell ref="C5:E5"/>
    <mergeCell ref="K5:M5"/>
    <mergeCell ref="C6:M6"/>
    <mergeCell ref="F4:J4"/>
    <mergeCell ref="F5:J5"/>
    <mergeCell ref="O2:R2"/>
    <mergeCell ref="O75:X75"/>
    <mergeCell ref="O73:X73"/>
    <mergeCell ref="X8:X9"/>
    <mergeCell ref="O3:R3"/>
    <mergeCell ref="O4:S4"/>
    <mergeCell ref="O5:S5"/>
    <mergeCell ref="O6:S6"/>
    <mergeCell ref="T2:X2"/>
    <mergeCell ref="T3:X3"/>
    <mergeCell ref="T4:X4"/>
    <mergeCell ref="T5:X5"/>
    <mergeCell ref="T6:X6"/>
  </mergeCells>
  <conditionalFormatting sqref="B10:P69">
    <cfRule type="expression" dxfId="29" priority="1">
      <formula>COUNTA($B10:$P10) &gt; 1</formula>
    </cfRule>
  </conditionalFormatting>
  <dataValidations xWindow="255" yWindow="613" count="1">
    <dataValidation allowBlank="1" showInputMessage="1" showErrorMessage="1" prompt="Please complete for all plots" sqref="E73:F73" xr:uid="{4EA061C3-40E9-4191-9B32-63B4982106CD}"/>
  </dataValidations>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D8E4BC"/>
    <pageSetUpPr fitToPage="1"/>
  </sheetPr>
  <dimension ref="A1:AH88"/>
  <sheetViews>
    <sheetView showGridLines="0" topLeftCell="A28"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2</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uBn6tdUoqgXWdQURrFioSqnuR/wGN5SLaC3RgJD9RGlOJToSW0eZ3dAzWqSMg7aqLWGcFUnS+q6anhdOTwYwQg==" saltValue="cy1TLYqQqpGMO3CON/jk7w=="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28"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D8E4BC"/>
    <pageSetUpPr fitToPage="1"/>
  </sheetPr>
  <dimension ref="A1:AH88"/>
  <sheetViews>
    <sheetView showGridLines="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3</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Fr2piqB9fbuyP2ZqC2ciYwSKTfbCMFglyqHkrCQ02Aw7BuJMucoJL8LZSJD+4DzUPVdpBDcCMn+tZ4+a4OTooA==" saltValue="yE/zNL9RmuBkE3YxOpIOxQ=="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27"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D8E4BC"/>
    <pageSetUpPr fitToPage="1"/>
  </sheetPr>
  <dimension ref="A1:AH88"/>
  <sheetViews>
    <sheetView showGridLines="0" zoomScale="55" zoomScaleNormal="55" workbookViewId="0">
      <selection activeCell="J9" sqref="J9"/>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4</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uyT7U4FRsyA+UoEhxiIQTRaYI7lpvQ+KKHgaYy5M3BejSZAm3IdTHiABApA8aGr73oSvm43aE2Flt+/xx1dDnQ==" saltValue="6bgv50iEypQUArY95Cw6dg=="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26"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D8E4BC"/>
    <pageSetUpPr fitToPage="1"/>
  </sheetPr>
  <dimension ref="A1:AH88"/>
  <sheetViews>
    <sheetView showGridLines="0" topLeftCell="A4"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5</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CgzQgDbllbM8pSkPMlGN3DcMDhJpS9ddGif2MJgGJRMbmi0HBjOz4VxeaLhlfQ+e5woQ7c6VtPSUK+aYzK3Ejg==" saltValue="YMnoUzCTzohRG8kGZ33/Vg=="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25"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D8E4BC"/>
    <pageSetUpPr fitToPage="1"/>
  </sheetPr>
  <dimension ref="A1:AH88"/>
  <sheetViews>
    <sheetView showGridLines="0" topLeftCell="A28"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6</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1cjNWeIgar3HJrZ9McWzgqvr/U0uxPgGjFfHwYYw7/4xlBQ8FRmlXmGTpyRN5Yyp7R1jfph0BCx41b4aCRrlbg==" saltValue="1z+KGtqE6cLDipihiZAFEw=="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24"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7</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0Eq5b09XS4/LIDNw/WF0ERiTuCIubWefH7miCh59UV0MstqzMA0v9FalQBnXEiOI1Z79f+H/gsRRRqtEj34T+A==" saltValue="m1Hc09DfD3gNc9ofUYG5Kw=="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23"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D8E4BC"/>
    <pageSetUpPr fitToPage="1"/>
  </sheetPr>
  <dimension ref="A1:AH88"/>
  <sheetViews>
    <sheetView showGridLines="0" topLeftCell="A20" zoomScale="55" zoomScaleNormal="55" workbookViewId="0">
      <selection activeCell="AA42" sqref="AA42"/>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8</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G7ubOoE/ebQtCgMzmNU91GHGgskDMs0ey7wvnJaw6VB1wM6HJSA7v8/XTBVKLx2Yt0Z2lCQn0MMfvKwyOovXZw==" saltValue="ihetcFLJsiK4iPq7zY70Ow=="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22"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9</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7fLAoqu8SvPtALkPys88YBCHcIo0bKtfjF5W9z/F62GyB0WejX/2cy5zgoPR7YTWgkgHOuNxGDe48pgMVlLSsw==" saltValue="06JfymyXxiEW2MxgsX6KJQ=="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21"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10</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THy8GsnvwcQycmJi7RwFfIFX+G1xWHIo28mFZS2qrmApJw0h1wsTcxj1X9nCWw+0DXpuYzcR2Ej2A9vTaKdztg==" saltValue="xU5xXtPBQkyHs79gwnDO+w=="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20"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11</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wNTfa5NLVYC8IN7UIKepwksTc20Biyv5frgjC4IitkuU0F+rQADTqyJb8tG+Ep7wCUEd+DEepycZ425OBd/xtw==" saltValue="aCANs716be9yUPQYng9CTg=="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19"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12</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sTfXDtuEGUyKgeeATeMpEAmjoSyeYxQUVnXeosKMubhs4Ufr3nNOZ+4peStt4bwGDoMWQ9aca8Fcu1ailc+G8Q==" saltValue="zGYTrMUm+rPRWEF6PFo72w=="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18"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13</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OGBXfua2nsVjFeQ4iSiGMEs5uEVGd/JZaoGmV0xYL7G5YsdUpRs9+fBLgG3WAwhgpmPvBlyHWbzqtaAfVnDkrQ==" saltValue="ZT8vuX8aNFsL6k5YESMwzA=="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17"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14</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kkq1mbiT42vDGoj2KhAC0c6IfITK7odsQ/ZZXTI0VvqnSLPdyyNP5ua9g1D3sLrv1dJtuIf+OdM8+c0w/PMgdg==" saltValue="03punDpFaHfSx60Jkwp9qA=="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16"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D8E4BC"/>
    <pageSetUpPr fitToPage="1"/>
  </sheetPr>
  <dimension ref="A1:AH88"/>
  <sheetViews>
    <sheetView showGridLines="0" topLeftCell="A28"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15</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jgSWhWjAJqF+LHJdQDxfJNeqzSpHxrpTp6mSibCT6Tv1/513cauQMCg5HenMceYXNHj/4dERvirniPMBpHKpGA==" saltValue="gwV7a4JAad5zTRDsFVwuAA=="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15"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D8E4BC"/>
    <pageSetUpPr fitToPage="1"/>
  </sheetPr>
  <dimension ref="A1:AH88"/>
  <sheetViews>
    <sheetView showGridLines="0" topLeftCell="A20" zoomScale="55" zoomScaleNormal="55" workbookViewId="0">
      <selection activeCell="AD44" sqref="AD44"/>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16</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rc0v31muRX0AiIRSUWIYfubfS0re4aPYSJRQLAZjpUpnxhPtWqhULBEADx8CO0ZeGX6QT4xvBgbiZp8LmbvvMw==" saltValue="3fst231yuFa0K1140OgjJA=="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14"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D8E4BC"/>
    <pageSetUpPr fitToPage="1"/>
  </sheetPr>
  <dimension ref="A1:AH88"/>
  <sheetViews>
    <sheetView showGridLines="0" zoomScale="55" zoomScaleNormal="55" workbookViewId="0">
      <selection activeCell="AD18" sqref="AD18"/>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17</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F9RCMXIcaKgP5Sj2cEnMPeXJo7/NN2NA4EydqBQNgZ3bakL6cYWXUR3/nJokCCcpjasxkY0BucbXJ8reMhDMnw==" saltValue="XS4zeAmomnLxFboyT+BFHQ=="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13"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D8E4BC"/>
    <pageSetUpPr fitToPage="1"/>
  </sheetPr>
  <dimension ref="A1:AH88"/>
  <sheetViews>
    <sheetView showGridLines="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18</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HH9YV1WQFnQUhpB5iS7LLK5XBaonLBJTfRFkB31FrCQTK6GClsQrPEQRrvxLKTva+XxOnzGutx+mQrGEWvonvA==" saltValue="MX1dvphZ42tdIfj2s+QZyA=="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12"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19</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Ed3rDHOTumV1563QN1G/bTSvKqChId817cWn236pn2IWbVUYJB1O4RTURcu1Kk1BKNIBkQ2zImhqlG/Hc0AWeg==" saltValue="EWlqRFvyp0++U44nOODfaQ=="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11"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20</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ptc8oZmqC+BSckPGUgoAnDI/jV61onWDtApXkT2ZWUTsPd+MkV/wJDfJ9l4CFsvO+fiv1BgcF+pqgJud60Kx8A==" saltValue="5urHEBUFM2dbPXEbgRGURw=="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10"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D8E4BC"/>
    <pageSetUpPr fitToPage="1"/>
  </sheetPr>
  <dimension ref="A1:AH88"/>
  <sheetViews>
    <sheetView showGridLines="0" topLeftCell="A20" zoomScale="55" zoomScaleNormal="55" workbookViewId="0">
      <selection activeCell="AC39" sqref="AC39"/>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21</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LThCCYBuUE0STJIIpOTEl4nlq3ZNqdGDQL+UHLtpk/8FppLBeZesqjY4sjNYoJYuACbmAs+qVqPbo3k8mrP67Q==" saltValue="q5NqoJvESlKgduMntVXzMg==" spinCount="100000" sheet="1" objects="1" scenarios="1"/>
  <mergeCells count="31">
    <mergeCell ref="Z73:AE78"/>
    <mergeCell ref="Z10:AE15"/>
    <mergeCell ref="C5:E5"/>
    <mergeCell ref="F5:J5"/>
    <mergeCell ref="K5:M5"/>
    <mergeCell ref="O5:S5"/>
    <mergeCell ref="E75:F75"/>
    <mergeCell ref="H75:N75"/>
    <mergeCell ref="O75:X75"/>
    <mergeCell ref="A75:D75"/>
    <mergeCell ref="A6:B6"/>
    <mergeCell ref="C6:M6"/>
    <mergeCell ref="X8:X9"/>
    <mergeCell ref="E73:F73"/>
    <mergeCell ref="H73:N73"/>
    <mergeCell ref="O73:X73"/>
    <mergeCell ref="O6:S6"/>
    <mergeCell ref="A73:D73"/>
    <mergeCell ref="T2:X2"/>
    <mergeCell ref="T3:X3"/>
    <mergeCell ref="T4:X4"/>
    <mergeCell ref="T5:X5"/>
    <mergeCell ref="T6:X6"/>
    <mergeCell ref="C2:M2"/>
    <mergeCell ref="O2:R2"/>
    <mergeCell ref="C3:M3"/>
    <mergeCell ref="O3:R3"/>
    <mergeCell ref="C4:E4"/>
    <mergeCell ref="F4:J4"/>
    <mergeCell ref="K4:M4"/>
    <mergeCell ref="O4:S4"/>
  </mergeCells>
  <conditionalFormatting sqref="B10:P69">
    <cfRule type="expression" dxfId="9"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4F25F-E7BE-49C7-8654-284D21EAAB69}">
  <sheetPr>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22</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EgpgpJtm+klsqHTY1n9cXwXi/TM+Yq0oK13tUqHpM2zsBb4Dx4qVjtpss7VOyal52VaHnh/lwNy6MPLkeBOIeg==" saltValue="Bst4u9/vCbPV8S2GT2iIUQ==" spinCount="100000" sheet="1" objects="1" scenarios="1"/>
  <mergeCells count="31">
    <mergeCell ref="Z73:AE78"/>
    <mergeCell ref="Z10:AE15"/>
    <mergeCell ref="C2:M2"/>
    <mergeCell ref="O2:R2"/>
    <mergeCell ref="C3:M3"/>
    <mergeCell ref="O3:R3"/>
    <mergeCell ref="C4:E4"/>
    <mergeCell ref="F4:J4"/>
    <mergeCell ref="K4:M4"/>
    <mergeCell ref="O4:S4"/>
    <mergeCell ref="O5:S5"/>
    <mergeCell ref="O6:S6"/>
    <mergeCell ref="C5:E5"/>
    <mergeCell ref="F5:J5"/>
    <mergeCell ref="K5:M5"/>
    <mergeCell ref="E75:F75"/>
    <mergeCell ref="H75:N75"/>
    <mergeCell ref="O75:X75"/>
    <mergeCell ref="C6:M6"/>
    <mergeCell ref="X8:X9"/>
    <mergeCell ref="E73:F73"/>
    <mergeCell ref="H73:N73"/>
    <mergeCell ref="O73:X73"/>
    <mergeCell ref="A75:D75"/>
    <mergeCell ref="A6:B6"/>
    <mergeCell ref="A73:D73"/>
    <mergeCell ref="T2:X2"/>
    <mergeCell ref="T3:X3"/>
    <mergeCell ref="T4:X4"/>
    <mergeCell ref="T5:X5"/>
    <mergeCell ref="T6:X6"/>
  </mergeCells>
  <conditionalFormatting sqref="B10:P69">
    <cfRule type="expression" dxfId="8"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6E077-A330-40AB-892B-FB11EC718559}">
  <sheetPr>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23</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GWch/6LCI6ZAc1ke8y7dCXlON2N4KVchpFJRa9BotGdxnpbg93isLv9bZ/fWnDrk3CLtPnhGSYfrwx8H0P4b/w==" saltValue="pzmRgx55jEYnD5n7+yDxZw==" spinCount="100000" sheet="1" objects="1" scenarios="1"/>
  <mergeCells count="31">
    <mergeCell ref="Z73:AE78"/>
    <mergeCell ref="Z10:AE15"/>
    <mergeCell ref="C2:M2"/>
    <mergeCell ref="O2:R2"/>
    <mergeCell ref="C3:M3"/>
    <mergeCell ref="O3:R3"/>
    <mergeCell ref="C4:E4"/>
    <mergeCell ref="F4:J4"/>
    <mergeCell ref="K4:M4"/>
    <mergeCell ref="O4:S4"/>
    <mergeCell ref="O5:S5"/>
    <mergeCell ref="O6:S6"/>
    <mergeCell ref="C5:E5"/>
    <mergeCell ref="F5:J5"/>
    <mergeCell ref="K5:M5"/>
    <mergeCell ref="E75:F75"/>
    <mergeCell ref="H75:N75"/>
    <mergeCell ref="O75:X75"/>
    <mergeCell ref="C6:M6"/>
    <mergeCell ref="X8:X9"/>
    <mergeCell ref="E73:F73"/>
    <mergeCell ref="H73:N73"/>
    <mergeCell ref="O73:X73"/>
    <mergeCell ref="A75:D75"/>
    <mergeCell ref="A6:B6"/>
    <mergeCell ref="A73:D73"/>
    <mergeCell ref="T2:X2"/>
    <mergeCell ref="T3:X3"/>
    <mergeCell ref="T4:X4"/>
    <mergeCell ref="T5:X5"/>
    <mergeCell ref="T6:X6"/>
  </mergeCells>
  <conditionalFormatting sqref="B10:P69">
    <cfRule type="expression" dxfId="7"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88B6A-2E37-4875-9434-CD56E8594F5A}">
  <sheetPr>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24</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W3aOgHHV4nfdEmTZK2VezqGWp4XaV0hZEDNE18B4tO0X/wzg6g/HJ7YxMIwGPUfAki7HKFjk2JjyaG3mqCOrIA==" saltValue="5RMxGNCPeAs2c1uqN0BC4g==" spinCount="100000" sheet="1" objects="1" scenarios="1"/>
  <mergeCells count="31">
    <mergeCell ref="A6:B6"/>
    <mergeCell ref="C6:M6"/>
    <mergeCell ref="A75:D75"/>
    <mergeCell ref="Z10:AE15"/>
    <mergeCell ref="X8:X9"/>
    <mergeCell ref="E73:F73"/>
    <mergeCell ref="H73:N73"/>
    <mergeCell ref="O73:X73"/>
    <mergeCell ref="E75:F75"/>
    <mergeCell ref="H75:N75"/>
    <mergeCell ref="O75:X75"/>
    <mergeCell ref="A73:D73"/>
    <mergeCell ref="Z73:AE78"/>
    <mergeCell ref="O5:S5"/>
    <mergeCell ref="O6:S6"/>
    <mergeCell ref="C2:M2"/>
    <mergeCell ref="O2:R2"/>
    <mergeCell ref="C3:M3"/>
    <mergeCell ref="O3:R3"/>
    <mergeCell ref="C4:E4"/>
    <mergeCell ref="F4:J4"/>
    <mergeCell ref="K4:M4"/>
    <mergeCell ref="O4:S4"/>
    <mergeCell ref="C5:E5"/>
    <mergeCell ref="F5:J5"/>
    <mergeCell ref="K5:M5"/>
    <mergeCell ref="T2:X2"/>
    <mergeCell ref="T3:X3"/>
    <mergeCell ref="T4:X4"/>
    <mergeCell ref="T5:X5"/>
    <mergeCell ref="T6:X6"/>
  </mergeCells>
  <conditionalFormatting sqref="B10:P69">
    <cfRule type="expression" dxfId="6"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440F-0C86-43FB-B17B-E4F98F429FA4}">
  <sheetPr>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25</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2qo9u45AAy9sDuBLCIo2pBWcf16Nvs4tkrJJebqeD0lYog2TPMqotKd1raYjCh58qKPX/7Gy7unR2wTy1GgMKg==" saltValue="7PX7F7C03LE8vb51HBDrfQ==" spinCount="100000" sheet="1" objects="1" scenarios="1"/>
  <mergeCells count="31">
    <mergeCell ref="A6:B6"/>
    <mergeCell ref="C6:M6"/>
    <mergeCell ref="A75:D75"/>
    <mergeCell ref="Z10:AE15"/>
    <mergeCell ref="X8:X9"/>
    <mergeCell ref="E73:F73"/>
    <mergeCell ref="H73:N73"/>
    <mergeCell ref="O73:X73"/>
    <mergeCell ref="E75:F75"/>
    <mergeCell ref="H75:N75"/>
    <mergeCell ref="O75:X75"/>
    <mergeCell ref="A73:D73"/>
    <mergeCell ref="Z73:AE78"/>
    <mergeCell ref="O5:S5"/>
    <mergeCell ref="O6:S6"/>
    <mergeCell ref="C2:M2"/>
    <mergeCell ref="O2:R2"/>
    <mergeCell ref="C3:M3"/>
    <mergeCell ref="O3:R3"/>
    <mergeCell ref="C4:E4"/>
    <mergeCell ref="F4:J4"/>
    <mergeCell ref="K4:M4"/>
    <mergeCell ref="O4:S4"/>
    <mergeCell ref="C5:E5"/>
    <mergeCell ref="F5:J5"/>
    <mergeCell ref="K5:M5"/>
    <mergeCell ref="T2:X2"/>
    <mergeCell ref="T3:X3"/>
    <mergeCell ref="T4:X4"/>
    <mergeCell ref="T5:X5"/>
    <mergeCell ref="T6:X6"/>
  </mergeCells>
  <conditionalFormatting sqref="B10:P69">
    <cfRule type="expression" dxfId="5"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3004-480F-43E5-B900-7F685759006F}">
  <sheetPr>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26</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7h+AYNG4GYMrLcd8vAaIRj8xQcFqYd1CUDee64CYN4B41gPVL3Dr72fhCKYSaq7zPQcZtDEweLBDZkqZ1zmUHA==" saltValue="+4k/LjPtbD+YJlWTYcmKLQ==" spinCount="100000" sheet="1" objects="1" scenarios="1"/>
  <mergeCells count="31">
    <mergeCell ref="A6:B6"/>
    <mergeCell ref="C6:M6"/>
    <mergeCell ref="A75:D75"/>
    <mergeCell ref="Z10:AE15"/>
    <mergeCell ref="X8:X9"/>
    <mergeCell ref="E73:F73"/>
    <mergeCell ref="H73:N73"/>
    <mergeCell ref="O73:X73"/>
    <mergeCell ref="E75:F75"/>
    <mergeCell ref="H75:N75"/>
    <mergeCell ref="O75:X75"/>
    <mergeCell ref="A73:D73"/>
    <mergeCell ref="Z73:AE78"/>
    <mergeCell ref="O5:S5"/>
    <mergeCell ref="O6:S6"/>
    <mergeCell ref="C2:M2"/>
    <mergeCell ref="O2:R2"/>
    <mergeCell ref="C3:M3"/>
    <mergeCell ref="O3:R3"/>
    <mergeCell ref="C4:E4"/>
    <mergeCell ref="F4:J4"/>
    <mergeCell ref="K4:M4"/>
    <mergeCell ref="O4:S4"/>
    <mergeCell ref="C5:E5"/>
    <mergeCell ref="F5:J5"/>
    <mergeCell ref="K5:M5"/>
    <mergeCell ref="T2:X2"/>
    <mergeCell ref="T3:X3"/>
    <mergeCell ref="T4:X4"/>
    <mergeCell ref="T5:X5"/>
    <mergeCell ref="T6:X6"/>
  </mergeCells>
  <conditionalFormatting sqref="B10:P69">
    <cfRule type="expression" dxfId="4"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B5CE5-6896-4C32-A7C6-72CA1E98CE10}">
  <sheetPr>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27</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zD00IdZ8UgyqDBrBYLGvhAeBo3/D3x3Pn1smL5MfXeXGaeS/0iMfI9k6R4m+yAHuaGhL+HHeWNUB6jxMTPJcAw==" saltValue="XPVYTzG9C1GeDh1tmNqEpQ==" spinCount="100000" sheet="1" objects="1" scenarios="1"/>
  <mergeCells count="31">
    <mergeCell ref="A6:B6"/>
    <mergeCell ref="C6:M6"/>
    <mergeCell ref="A75:D75"/>
    <mergeCell ref="Z10:AE15"/>
    <mergeCell ref="X8:X9"/>
    <mergeCell ref="E73:F73"/>
    <mergeCell ref="H73:N73"/>
    <mergeCell ref="O73:X73"/>
    <mergeCell ref="E75:F75"/>
    <mergeCell ref="H75:N75"/>
    <mergeCell ref="O75:X75"/>
    <mergeCell ref="A73:D73"/>
    <mergeCell ref="Z73:AE78"/>
    <mergeCell ref="O5:S5"/>
    <mergeCell ref="O6:S6"/>
    <mergeCell ref="C2:M2"/>
    <mergeCell ref="O2:R2"/>
    <mergeCell ref="C3:M3"/>
    <mergeCell ref="O3:R3"/>
    <mergeCell ref="C4:E4"/>
    <mergeCell ref="F4:J4"/>
    <mergeCell ref="K4:M4"/>
    <mergeCell ref="O4:S4"/>
    <mergeCell ref="C5:E5"/>
    <mergeCell ref="F5:J5"/>
    <mergeCell ref="K5:M5"/>
    <mergeCell ref="T2:X2"/>
    <mergeCell ref="T3:X3"/>
    <mergeCell ref="T4:X4"/>
    <mergeCell ref="T5:X5"/>
    <mergeCell ref="T6:X6"/>
  </mergeCells>
  <conditionalFormatting sqref="B10:P69">
    <cfRule type="expression" dxfId="3"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65B5-B5D2-4140-BB1D-9D39B426F23C}">
  <sheetPr>
    <tabColor rgb="FFD8E4BC"/>
    <pageSetUpPr fitToPage="1"/>
  </sheetPr>
  <dimension ref="A1:AH88"/>
  <sheetViews>
    <sheetView showGridLines="0" topLeftCell="A2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28</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IYCd0qlk5X7qEUkNrEQSTZs1RFxf/C4vomy5viMsJZRUSOL1o8kegT7kHpznBcr2Z5wBzNrVzSMJ1xrIfjxTzQ==" saltValue="RkseCyC/pLSlf5Szm87QjQ==" spinCount="100000" sheet="1" objects="1" scenarios="1"/>
  <mergeCells count="31">
    <mergeCell ref="A6:B6"/>
    <mergeCell ref="C6:M6"/>
    <mergeCell ref="A75:D75"/>
    <mergeCell ref="Z10:AE15"/>
    <mergeCell ref="X8:X9"/>
    <mergeCell ref="E73:F73"/>
    <mergeCell ref="H73:N73"/>
    <mergeCell ref="O73:X73"/>
    <mergeCell ref="E75:F75"/>
    <mergeCell ref="H75:N75"/>
    <mergeCell ref="O75:X75"/>
    <mergeCell ref="A73:D73"/>
    <mergeCell ref="Z73:AE78"/>
    <mergeCell ref="O5:S5"/>
    <mergeCell ref="O6:S6"/>
    <mergeCell ref="C2:M2"/>
    <mergeCell ref="O2:R2"/>
    <mergeCell ref="C3:M3"/>
    <mergeCell ref="O3:R3"/>
    <mergeCell ref="C4:E4"/>
    <mergeCell ref="F4:J4"/>
    <mergeCell ref="K4:M4"/>
    <mergeCell ref="O4:S4"/>
    <mergeCell ref="C5:E5"/>
    <mergeCell ref="F5:J5"/>
    <mergeCell ref="K5:M5"/>
    <mergeCell ref="T2:X2"/>
    <mergeCell ref="T3:X3"/>
    <mergeCell ref="T4:X4"/>
    <mergeCell ref="T5:X5"/>
    <mergeCell ref="T6:X6"/>
  </mergeCells>
  <conditionalFormatting sqref="B10:P69">
    <cfRule type="expression" dxfId="2"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A1107-1C52-456A-9C98-FB6D1874040F}">
  <sheetPr>
    <tabColor rgb="FFD8E4BC"/>
    <pageSetUpPr fitToPage="1"/>
  </sheetPr>
  <dimension ref="A1:AH88"/>
  <sheetViews>
    <sheetView showGridLines="0" topLeftCell="A20" zoomScale="55" zoomScaleNormal="55" workbookViewId="0">
      <selection activeCell="AE38" sqref="AE38"/>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29</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Be5aRIqKTmdWLONgu28jtc9/imoz9nLqK/R8BM5kaBW1V1hcqF2RBvrMn0R2KODUQ+HzrAguuX9ygRZS59H64w==" saltValue="rscKMdJYIOCh6FaoZZuZdg==" spinCount="100000" sheet="1" objects="1" scenarios="1"/>
  <mergeCells count="31">
    <mergeCell ref="A6:B6"/>
    <mergeCell ref="C6:M6"/>
    <mergeCell ref="A75:D75"/>
    <mergeCell ref="Z10:AE15"/>
    <mergeCell ref="X8:X9"/>
    <mergeCell ref="E73:F73"/>
    <mergeCell ref="H73:N73"/>
    <mergeCell ref="O73:X73"/>
    <mergeCell ref="E75:F75"/>
    <mergeCell ref="H75:N75"/>
    <mergeCell ref="O75:X75"/>
    <mergeCell ref="A73:D73"/>
    <mergeCell ref="Z73:AE78"/>
    <mergeCell ref="O5:S5"/>
    <mergeCell ref="O6:S6"/>
    <mergeCell ref="C2:M2"/>
    <mergeCell ref="O2:R2"/>
    <mergeCell ref="C3:M3"/>
    <mergeCell ref="O3:R3"/>
    <mergeCell ref="C4:E4"/>
    <mergeCell ref="F4:J4"/>
    <mergeCell ref="K4:M4"/>
    <mergeCell ref="O4:S4"/>
    <mergeCell ref="C5:E5"/>
    <mergeCell ref="F5:J5"/>
    <mergeCell ref="K5:M5"/>
    <mergeCell ref="T2:X2"/>
    <mergeCell ref="T3:X3"/>
    <mergeCell ref="T4:X4"/>
    <mergeCell ref="T5:X5"/>
    <mergeCell ref="T6:X6"/>
  </mergeCells>
  <conditionalFormatting sqref="B10:P69">
    <cfRule type="expression" dxfId="1"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36CC-A61A-47B3-B14F-9AC66BD95830}">
  <sheetPr>
    <tabColor rgb="FFD8E4BC"/>
    <pageSetUpPr fitToPage="1"/>
  </sheetPr>
  <dimension ref="A1:AH88"/>
  <sheetViews>
    <sheetView showGridLines="0" zoomScale="55" zoomScaleNormal="55" workbookViewId="0">
      <selection activeCell="AF21" sqref="AF21"/>
    </sheetView>
  </sheetViews>
  <sheetFormatPr defaultColWidth="0" defaultRowHeight="12.75" x14ac:dyDescent="0.2"/>
  <cols>
    <col min="1" max="1" width="16.28515625" customWidth="1"/>
    <col min="2" max="16" width="7.140625" customWidth="1"/>
    <col min="17" max="17" width="7.140625" style="4" customWidth="1"/>
    <col min="18" max="18" width="1.42578125" customWidth="1"/>
    <col min="19" max="19" width="7.140625" customWidth="1"/>
    <col min="20" max="20" width="7.85546875" customWidth="1"/>
    <col min="21" max="22" width="7.5703125" customWidth="1"/>
    <col min="23" max="23" width="1.42578125" customWidth="1"/>
    <col min="24" max="24" width="7.140625" customWidth="1"/>
    <col min="25" max="25" width="7.5703125" customWidth="1"/>
    <col min="26" max="35" width="5.7109375" customWidth="1"/>
    <col min="36" max="36" width="3.7109375" customWidth="1"/>
  </cols>
  <sheetData>
    <row r="1" spans="1:31" ht="20.25" customHeight="1" thickBot="1" x14ac:dyDescent="0.25">
      <c r="A1" s="167" t="s">
        <v>43</v>
      </c>
      <c r="B1" s="168"/>
      <c r="C1" s="148"/>
      <c r="D1" s="148"/>
      <c r="E1" s="148"/>
      <c r="F1" s="148"/>
      <c r="G1" s="148"/>
      <c r="H1" s="148"/>
      <c r="I1" s="148"/>
      <c r="J1" s="148"/>
      <c r="K1" s="148"/>
      <c r="L1" s="148"/>
      <c r="M1" s="148"/>
      <c r="N1" s="148"/>
      <c r="O1" s="148"/>
      <c r="P1" s="148"/>
      <c r="Q1" s="149"/>
      <c r="R1" s="149"/>
      <c r="S1" s="149"/>
      <c r="T1" s="149"/>
      <c r="U1" s="149"/>
      <c r="V1" s="148"/>
    </row>
    <row r="2" spans="1:31" s="2" customFormat="1" ht="19.5" customHeight="1" thickBot="1" x14ac:dyDescent="0.3">
      <c r="A2" s="169" t="s">
        <v>61</v>
      </c>
      <c r="B2" s="170"/>
      <c r="C2" s="472" t="str">
        <f>'Stratum summary sheet V3.0'!B2</f>
        <v>&lt;Enter project name&gt;</v>
      </c>
      <c r="D2" s="473"/>
      <c r="E2" s="473"/>
      <c r="F2" s="473"/>
      <c r="G2" s="473"/>
      <c r="H2" s="473"/>
      <c r="I2" s="473"/>
      <c r="J2" s="473"/>
      <c r="K2" s="473"/>
      <c r="L2" s="473"/>
      <c r="M2" s="474"/>
      <c r="N2" s="150"/>
      <c r="O2" s="475"/>
      <c r="P2" s="476"/>
      <c r="Q2" s="476"/>
      <c r="R2" s="476"/>
      <c r="S2" s="443"/>
      <c r="T2" s="602"/>
      <c r="U2" s="602"/>
      <c r="V2" s="602"/>
      <c r="W2" s="602"/>
      <c r="X2" s="602"/>
      <c r="AC2" s="1"/>
    </row>
    <row r="3" spans="1:31" s="2" customFormat="1" ht="20.25" customHeight="1" thickBot="1" x14ac:dyDescent="0.3">
      <c r="A3" s="171" t="s">
        <v>139</v>
      </c>
      <c r="B3" s="172"/>
      <c r="C3" s="477" t="str">
        <f>'Stratum summary sheet V3.0'!B3</f>
        <v>&lt;Enter 15-digit Project ID&gt;</v>
      </c>
      <c r="D3" s="478"/>
      <c r="E3" s="478"/>
      <c r="F3" s="478"/>
      <c r="G3" s="478"/>
      <c r="H3" s="478"/>
      <c r="I3" s="478"/>
      <c r="J3" s="478"/>
      <c r="K3" s="478"/>
      <c r="L3" s="478"/>
      <c r="M3" s="479"/>
      <c r="N3" s="150"/>
      <c r="O3" s="480" t="s">
        <v>44</v>
      </c>
      <c r="P3" s="481"/>
      <c r="Q3" s="481"/>
      <c r="R3" s="481"/>
      <c r="S3" s="444"/>
      <c r="T3" s="603">
        <f>'Stratum summary sheet V3.0'!M7</f>
        <v>0</v>
      </c>
      <c r="U3" s="604"/>
      <c r="V3" s="604"/>
      <c r="W3" s="604"/>
      <c r="X3" s="605"/>
      <c r="AC3" s="1"/>
    </row>
    <row r="4" spans="1:31" s="2" customFormat="1" ht="34.5" customHeight="1" thickBot="1" x14ac:dyDescent="0.3">
      <c r="A4" s="171" t="s">
        <v>45</v>
      </c>
      <c r="B4" s="173"/>
      <c r="C4" s="482" t="str">
        <f>'Stratum summary sheet V3.0'!B4</f>
        <v>&lt;Enter stratum number&gt;</v>
      </c>
      <c r="D4" s="478"/>
      <c r="E4" s="483"/>
      <c r="F4" s="484" t="s">
        <v>46</v>
      </c>
      <c r="G4" s="485"/>
      <c r="H4" s="485"/>
      <c r="I4" s="485"/>
      <c r="J4" s="486"/>
      <c r="K4" s="482">
        <v>30</v>
      </c>
      <c r="L4" s="478"/>
      <c r="M4" s="479"/>
      <c r="N4" s="150"/>
      <c r="O4" s="487" t="s">
        <v>150</v>
      </c>
      <c r="P4" s="488"/>
      <c r="Q4" s="488"/>
      <c r="R4" s="488"/>
      <c r="S4" s="489"/>
      <c r="T4" s="606"/>
      <c r="U4" s="607"/>
      <c r="V4" s="607"/>
      <c r="W4" s="607"/>
      <c r="X4" s="608"/>
      <c r="AC4" s="1"/>
    </row>
    <row r="5" spans="1:31" s="2" customFormat="1" ht="32.25" customHeight="1" x14ac:dyDescent="0.2">
      <c r="A5" s="171" t="s">
        <v>10</v>
      </c>
      <c r="B5" s="174"/>
      <c r="C5" s="526">
        <f>'Stratum summary sheet V3.0'!B8</f>
        <v>0</v>
      </c>
      <c r="D5" s="527"/>
      <c r="E5" s="528"/>
      <c r="F5" s="623" t="s">
        <v>115</v>
      </c>
      <c r="G5" s="485"/>
      <c r="H5" s="485"/>
      <c r="I5" s="485"/>
      <c r="J5" s="486"/>
      <c r="K5" s="526">
        <f>'Stratum summary sheet V3.0'!H8</f>
        <v>0</v>
      </c>
      <c r="L5" s="527"/>
      <c r="M5" s="529"/>
      <c r="N5" s="150"/>
      <c r="O5" s="462" t="s">
        <v>151</v>
      </c>
      <c r="P5" s="463"/>
      <c r="Q5" s="463"/>
      <c r="R5" s="463"/>
      <c r="S5" s="464"/>
      <c r="T5" s="609"/>
      <c r="U5" s="610"/>
      <c r="V5" s="610"/>
      <c r="W5" s="610"/>
      <c r="X5" s="611"/>
    </row>
    <row r="6" spans="1:31" s="2" customFormat="1" ht="43.5" customHeight="1" thickBot="1" x14ac:dyDescent="0.3">
      <c r="A6" s="465" t="s">
        <v>114</v>
      </c>
      <c r="B6" s="615"/>
      <c r="C6" s="616"/>
      <c r="D6" s="617"/>
      <c r="E6" s="617"/>
      <c r="F6" s="617"/>
      <c r="G6" s="617"/>
      <c r="H6" s="617"/>
      <c r="I6" s="617"/>
      <c r="J6" s="617"/>
      <c r="K6" s="617"/>
      <c r="L6" s="617"/>
      <c r="M6" s="618"/>
      <c r="N6" s="150"/>
      <c r="O6" s="465" t="s">
        <v>153</v>
      </c>
      <c r="P6" s="470"/>
      <c r="Q6" s="470"/>
      <c r="R6" s="470"/>
      <c r="S6" s="471"/>
      <c r="T6" s="612"/>
      <c r="U6" s="613"/>
      <c r="V6" s="613"/>
      <c r="W6" s="613"/>
      <c r="X6" s="614"/>
      <c r="AC6" s="1"/>
    </row>
    <row r="7" spans="1:31" s="2" customFormat="1" ht="16.5" thickBot="1" x14ac:dyDescent="0.3">
      <c r="A7" s="1"/>
      <c r="B7" s="13"/>
      <c r="Q7" s="1"/>
      <c r="R7" s="1"/>
      <c r="S7" s="1"/>
      <c r="T7" s="1"/>
      <c r="U7" s="1"/>
      <c r="V7" s="5"/>
    </row>
    <row r="8" spans="1:31" s="2" customFormat="1" ht="16.5" thickBot="1" x14ac:dyDescent="0.3">
      <c r="A8" s="154"/>
      <c r="B8" s="158" t="s">
        <v>145</v>
      </c>
      <c r="C8" s="146"/>
      <c r="D8" s="159"/>
      <c r="E8" s="159"/>
      <c r="F8" s="159"/>
      <c r="G8" s="159"/>
      <c r="H8" s="159"/>
      <c r="I8" s="159"/>
      <c r="J8" s="159"/>
      <c r="K8" s="146"/>
      <c r="L8" s="159"/>
      <c r="M8" s="159"/>
      <c r="N8" s="159"/>
      <c r="O8" s="159"/>
      <c r="P8" s="159"/>
      <c r="Q8" s="160"/>
      <c r="R8" s="5"/>
      <c r="S8" s="372" t="s">
        <v>158</v>
      </c>
      <c r="T8" s="163"/>
      <c r="U8" s="163"/>
      <c r="V8" s="162"/>
      <c r="X8" s="500" t="s">
        <v>49</v>
      </c>
    </row>
    <row r="9" spans="1:31" s="2" customFormat="1" ht="121.5" customHeight="1" thickBot="1" x14ac:dyDescent="0.25">
      <c r="A9" s="155" t="s">
        <v>161</v>
      </c>
      <c r="B9" s="314" t="str">
        <f>'Stratum summary sheet V3.0'!B12</f>
        <v>Species 1</v>
      </c>
      <c r="C9" s="314" t="str">
        <f>'Stratum summary sheet V3.0'!C12</f>
        <v>Species 2</v>
      </c>
      <c r="D9" s="314" t="str">
        <f>'Stratum summary sheet V3.0'!D12</f>
        <v>Species 3</v>
      </c>
      <c r="E9" s="314" t="str">
        <f>'Stratum summary sheet V3.0'!E12</f>
        <v>Species 4</v>
      </c>
      <c r="F9" s="314" t="str">
        <f>'Stratum summary sheet V3.0'!F12</f>
        <v>Species 5</v>
      </c>
      <c r="G9" s="314" t="str">
        <f>'Stratum summary sheet V3.0'!G12</f>
        <v>Species 6</v>
      </c>
      <c r="H9" s="314" t="str">
        <f>'Stratum summary sheet V3.0'!H12</f>
        <v>Species 7</v>
      </c>
      <c r="I9" s="314" t="str">
        <f>'Stratum summary sheet V3.0'!I12</f>
        <v>Species 8</v>
      </c>
      <c r="J9" s="314" t="str">
        <f>'Stratum summary sheet V3.0'!J12</f>
        <v>Species 9</v>
      </c>
      <c r="K9" s="314" t="str">
        <f>'Stratum summary sheet V3.0'!K12</f>
        <v>Species 10</v>
      </c>
      <c r="L9" s="314" t="str">
        <f>'Stratum summary sheet V3.0'!L12</f>
        <v>Species 11</v>
      </c>
      <c r="M9" s="314" t="str">
        <f>'Stratum summary sheet V3.0'!M12</f>
        <v>Species 12</v>
      </c>
      <c r="N9" s="314" t="str">
        <f>'Stratum summary sheet V3.0'!N12</f>
        <v>Species 13</v>
      </c>
      <c r="O9" s="314" t="str">
        <f>'Stratum summary sheet V3.0'!O12</f>
        <v>Species 14</v>
      </c>
      <c r="P9" s="314" t="str">
        <f>'Stratum summary sheet V3.0'!P12</f>
        <v>Species 15</v>
      </c>
      <c r="Q9" s="341" t="s">
        <v>50</v>
      </c>
      <c r="S9" s="161" t="s">
        <v>51</v>
      </c>
      <c r="T9" s="164" t="s">
        <v>52</v>
      </c>
      <c r="U9" s="165" t="s">
        <v>159</v>
      </c>
      <c r="V9" s="166" t="s">
        <v>160</v>
      </c>
      <c r="X9" s="501"/>
    </row>
    <row r="10" spans="1:31" s="9" customFormat="1" ht="24" customHeight="1" x14ac:dyDescent="0.2">
      <c r="A10" s="156">
        <v>1</v>
      </c>
      <c r="B10" s="315"/>
      <c r="C10" s="315"/>
      <c r="D10" s="315"/>
      <c r="E10" s="315"/>
      <c r="F10" s="315"/>
      <c r="G10" s="315"/>
      <c r="H10" s="315"/>
      <c r="I10" s="315"/>
      <c r="J10" s="315"/>
      <c r="K10" s="315"/>
      <c r="L10" s="315"/>
      <c r="M10" s="315"/>
      <c r="N10" s="315"/>
      <c r="O10" s="315"/>
      <c r="P10" s="316"/>
      <c r="Q10" s="317"/>
      <c r="S10" s="320"/>
      <c r="T10" s="321"/>
      <c r="U10" s="321"/>
      <c r="V10" s="322"/>
      <c r="X10" s="329"/>
      <c r="Z10" s="513" t="s">
        <v>154</v>
      </c>
      <c r="AA10" s="514"/>
      <c r="AB10" s="514"/>
      <c r="AC10" s="514"/>
      <c r="AD10" s="514"/>
      <c r="AE10" s="515"/>
    </row>
    <row r="11" spans="1:31" s="9" customFormat="1" ht="24" customHeight="1" x14ac:dyDescent="0.2">
      <c r="A11" s="157">
        <v>2</v>
      </c>
      <c r="B11" s="315"/>
      <c r="C11" s="315"/>
      <c r="D11" s="315"/>
      <c r="E11" s="315"/>
      <c r="F11" s="315"/>
      <c r="G11" s="315"/>
      <c r="H11" s="315"/>
      <c r="I11" s="315"/>
      <c r="J11" s="315"/>
      <c r="K11" s="315"/>
      <c r="L11" s="315"/>
      <c r="M11" s="315"/>
      <c r="N11" s="315"/>
      <c r="O11" s="315"/>
      <c r="P11" s="316"/>
      <c r="Q11" s="318"/>
      <c r="S11" s="323"/>
      <c r="T11" s="324"/>
      <c r="U11" s="324"/>
      <c r="V11" s="325"/>
      <c r="X11" s="329"/>
      <c r="Z11" s="516"/>
      <c r="AA11" s="495"/>
      <c r="AB11" s="495"/>
      <c r="AC11" s="495"/>
      <c r="AD11" s="495"/>
      <c r="AE11" s="517"/>
    </row>
    <row r="12" spans="1:31" s="9" customFormat="1" ht="24" customHeight="1" x14ac:dyDescent="0.2">
      <c r="A12" s="157">
        <v>3</v>
      </c>
      <c r="B12" s="315"/>
      <c r="C12" s="315"/>
      <c r="D12" s="315"/>
      <c r="E12" s="315"/>
      <c r="F12" s="315"/>
      <c r="G12" s="315"/>
      <c r="H12" s="315"/>
      <c r="I12" s="315"/>
      <c r="J12" s="315"/>
      <c r="K12" s="315"/>
      <c r="L12" s="315"/>
      <c r="M12" s="315"/>
      <c r="N12" s="315"/>
      <c r="O12" s="315"/>
      <c r="P12" s="316"/>
      <c r="Q12" s="318"/>
      <c r="S12" s="323"/>
      <c r="T12" s="324"/>
      <c r="U12" s="324"/>
      <c r="V12" s="325"/>
      <c r="X12" s="329"/>
      <c r="Z12" s="516"/>
      <c r="AA12" s="495"/>
      <c r="AB12" s="495"/>
      <c r="AC12" s="495"/>
      <c r="AD12" s="495"/>
      <c r="AE12" s="517"/>
    </row>
    <row r="13" spans="1:31" s="9" customFormat="1" ht="24" customHeight="1" x14ac:dyDescent="0.2">
      <c r="A13" s="157">
        <v>4</v>
      </c>
      <c r="B13" s="315"/>
      <c r="C13" s="315"/>
      <c r="D13" s="315"/>
      <c r="E13" s="315"/>
      <c r="F13" s="315"/>
      <c r="G13" s="315"/>
      <c r="H13" s="315"/>
      <c r="I13" s="315"/>
      <c r="J13" s="315"/>
      <c r="K13" s="315"/>
      <c r="L13" s="315"/>
      <c r="M13" s="315"/>
      <c r="N13" s="315"/>
      <c r="O13" s="315"/>
      <c r="P13" s="316"/>
      <c r="Q13" s="318"/>
      <c r="S13" s="323"/>
      <c r="T13" s="324"/>
      <c r="U13" s="324"/>
      <c r="V13" s="325"/>
      <c r="X13" s="329"/>
      <c r="Z13" s="516"/>
      <c r="AA13" s="495"/>
      <c r="AB13" s="495"/>
      <c r="AC13" s="495"/>
      <c r="AD13" s="495"/>
      <c r="AE13" s="517"/>
    </row>
    <row r="14" spans="1:31" s="9" customFormat="1" ht="24" customHeight="1" x14ac:dyDescent="0.2">
      <c r="A14" s="157">
        <v>5</v>
      </c>
      <c r="B14" s="315"/>
      <c r="C14" s="315"/>
      <c r="D14" s="315"/>
      <c r="E14" s="315"/>
      <c r="F14" s="315"/>
      <c r="G14" s="315"/>
      <c r="H14" s="315"/>
      <c r="I14" s="315"/>
      <c r="J14" s="315"/>
      <c r="K14" s="315"/>
      <c r="L14" s="315"/>
      <c r="M14" s="315"/>
      <c r="N14" s="315"/>
      <c r="O14" s="315"/>
      <c r="P14" s="316"/>
      <c r="Q14" s="318"/>
      <c r="S14" s="323"/>
      <c r="T14" s="324"/>
      <c r="U14" s="324"/>
      <c r="V14" s="325"/>
      <c r="X14" s="329"/>
      <c r="Z14" s="516"/>
      <c r="AA14" s="495"/>
      <c r="AB14" s="495"/>
      <c r="AC14" s="495"/>
      <c r="AD14" s="495"/>
      <c r="AE14" s="517"/>
    </row>
    <row r="15" spans="1:31" s="2" customFormat="1" ht="24" customHeight="1" thickBot="1" x14ac:dyDescent="0.25">
      <c r="A15" s="157">
        <v>6</v>
      </c>
      <c r="B15" s="315"/>
      <c r="C15" s="315"/>
      <c r="D15" s="315"/>
      <c r="E15" s="315"/>
      <c r="F15" s="315"/>
      <c r="G15" s="315"/>
      <c r="H15" s="315"/>
      <c r="I15" s="315"/>
      <c r="J15" s="315"/>
      <c r="K15" s="315"/>
      <c r="L15" s="315"/>
      <c r="M15" s="315"/>
      <c r="N15" s="315"/>
      <c r="O15" s="315"/>
      <c r="P15" s="316"/>
      <c r="Q15" s="318"/>
      <c r="R15" s="340"/>
      <c r="S15" s="323"/>
      <c r="T15" s="324"/>
      <c r="U15" s="324"/>
      <c r="V15" s="325"/>
      <c r="X15" s="329"/>
      <c r="Z15" s="518"/>
      <c r="AA15" s="519"/>
      <c r="AB15" s="519"/>
      <c r="AC15" s="519"/>
      <c r="AD15" s="519"/>
      <c r="AE15" s="520"/>
    </row>
    <row r="16" spans="1:31" s="2" customFormat="1" ht="24" customHeight="1" x14ac:dyDescent="0.2">
      <c r="A16" s="157">
        <v>7</v>
      </c>
      <c r="B16" s="315"/>
      <c r="C16" s="315"/>
      <c r="D16" s="315"/>
      <c r="E16" s="315"/>
      <c r="F16" s="315"/>
      <c r="G16" s="315"/>
      <c r="H16" s="315"/>
      <c r="I16" s="315"/>
      <c r="J16" s="315"/>
      <c r="K16" s="315"/>
      <c r="L16" s="315"/>
      <c r="M16" s="315"/>
      <c r="N16" s="315"/>
      <c r="O16" s="315"/>
      <c r="P16" s="316"/>
      <c r="Q16" s="318"/>
      <c r="S16" s="323"/>
      <c r="T16" s="324"/>
      <c r="U16" s="324"/>
      <c r="V16" s="325"/>
      <c r="X16" s="329"/>
    </row>
    <row r="17" spans="1:24" s="2" customFormat="1" ht="24" customHeight="1" x14ac:dyDescent="0.2">
      <c r="A17" s="157">
        <v>8</v>
      </c>
      <c r="B17" s="315"/>
      <c r="C17" s="315"/>
      <c r="D17" s="315"/>
      <c r="E17" s="315"/>
      <c r="F17" s="315"/>
      <c r="G17" s="315"/>
      <c r="H17" s="315"/>
      <c r="I17" s="315"/>
      <c r="J17" s="315"/>
      <c r="K17" s="315"/>
      <c r="L17" s="315"/>
      <c r="M17" s="315"/>
      <c r="N17" s="315"/>
      <c r="O17" s="315"/>
      <c r="P17" s="316"/>
      <c r="Q17" s="318"/>
      <c r="S17" s="323"/>
      <c r="T17" s="324"/>
      <c r="U17" s="324"/>
      <c r="V17" s="325"/>
      <c r="X17" s="329"/>
    </row>
    <row r="18" spans="1:24" s="2" customFormat="1" ht="24" customHeight="1" x14ac:dyDescent="0.2">
      <c r="A18" s="157">
        <v>9</v>
      </c>
      <c r="B18" s="315"/>
      <c r="C18" s="315"/>
      <c r="D18" s="315"/>
      <c r="E18" s="315"/>
      <c r="F18" s="315"/>
      <c r="G18" s="315"/>
      <c r="H18" s="315"/>
      <c r="I18" s="315"/>
      <c r="J18" s="315"/>
      <c r="K18" s="315"/>
      <c r="L18" s="315"/>
      <c r="M18" s="315"/>
      <c r="N18" s="315"/>
      <c r="O18" s="315"/>
      <c r="P18" s="316"/>
      <c r="Q18" s="318"/>
      <c r="S18" s="323"/>
      <c r="T18" s="324"/>
      <c r="U18" s="324"/>
      <c r="V18" s="325"/>
      <c r="X18" s="329"/>
    </row>
    <row r="19" spans="1:24" s="2" customFormat="1" ht="24" customHeight="1" x14ac:dyDescent="0.2">
      <c r="A19" s="157">
        <v>10</v>
      </c>
      <c r="B19" s="315"/>
      <c r="C19" s="315"/>
      <c r="D19" s="315"/>
      <c r="E19" s="315"/>
      <c r="F19" s="315"/>
      <c r="G19" s="315"/>
      <c r="H19" s="315"/>
      <c r="I19" s="315"/>
      <c r="J19" s="315"/>
      <c r="K19" s="315"/>
      <c r="L19" s="315"/>
      <c r="M19" s="315"/>
      <c r="N19" s="315"/>
      <c r="O19" s="315"/>
      <c r="P19" s="316"/>
      <c r="Q19" s="318"/>
      <c r="S19" s="323"/>
      <c r="T19" s="324"/>
      <c r="U19" s="324"/>
      <c r="V19" s="325"/>
      <c r="X19" s="329"/>
    </row>
    <row r="20" spans="1:24" s="2" customFormat="1" ht="24" customHeight="1" x14ac:dyDescent="0.2">
      <c r="A20" s="157">
        <v>11</v>
      </c>
      <c r="B20" s="315"/>
      <c r="C20" s="315"/>
      <c r="D20" s="315"/>
      <c r="E20" s="315"/>
      <c r="F20" s="315"/>
      <c r="G20" s="315"/>
      <c r="H20" s="315"/>
      <c r="I20" s="315"/>
      <c r="J20" s="315"/>
      <c r="K20" s="315"/>
      <c r="L20" s="315"/>
      <c r="M20" s="315"/>
      <c r="N20" s="315"/>
      <c r="O20" s="315"/>
      <c r="P20" s="316"/>
      <c r="Q20" s="318"/>
      <c r="S20" s="323"/>
      <c r="T20" s="324"/>
      <c r="U20" s="324"/>
      <c r="V20" s="325"/>
      <c r="X20" s="329"/>
    </row>
    <row r="21" spans="1:24" s="2" customFormat="1" ht="24" customHeight="1" x14ac:dyDescent="0.2">
      <c r="A21" s="157">
        <v>12</v>
      </c>
      <c r="B21" s="315"/>
      <c r="C21" s="315"/>
      <c r="D21" s="315"/>
      <c r="E21" s="315"/>
      <c r="F21" s="315"/>
      <c r="G21" s="315"/>
      <c r="H21" s="315"/>
      <c r="I21" s="315"/>
      <c r="J21" s="315"/>
      <c r="K21" s="315"/>
      <c r="L21" s="315"/>
      <c r="M21" s="315"/>
      <c r="N21" s="315"/>
      <c r="O21" s="315"/>
      <c r="P21" s="316"/>
      <c r="Q21" s="318"/>
      <c r="S21" s="323"/>
      <c r="T21" s="324"/>
      <c r="U21" s="324"/>
      <c r="V21" s="325"/>
      <c r="X21" s="329"/>
    </row>
    <row r="22" spans="1:24" s="2" customFormat="1" ht="24" customHeight="1" x14ac:dyDescent="0.2">
      <c r="A22" s="157">
        <v>13</v>
      </c>
      <c r="B22" s="315"/>
      <c r="C22" s="315"/>
      <c r="D22" s="315"/>
      <c r="E22" s="315"/>
      <c r="F22" s="315"/>
      <c r="G22" s="315"/>
      <c r="H22" s="315"/>
      <c r="I22" s="315"/>
      <c r="J22" s="315"/>
      <c r="K22" s="315"/>
      <c r="L22" s="315"/>
      <c r="M22" s="315"/>
      <c r="N22" s="315"/>
      <c r="O22" s="315"/>
      <c r="P22" s="316"/>
      <c r="Q22" s="318"/>
      <c r="S22" s="323"/>
      <c r="T22" s="324"/>
      <c r="U22" s="324"/>
      <c r="V22" s="325"/>
      <c r="X22" s="329"/>
    </row>
    <row r="23" spans="1:24" s="2" customFormat="1" ht="24" customHeight="1" x14ac:dyDescent="0.2">
      <c r="A23" s="157">
        <v>14</v>
      </c>
      <c r="B23" s="315"/>
      <c r="C23" s="315"/>
      <c r="D23" s="315"/>
      <c r="E23" s="315"/>
      <c r="F23" s="315"/>
      <c r="G23" s="315"/>
      <c r="H23" s="315"/>
      <c r="I23" s="315"/>
      <c r="J23" s="315"/>
      <c r="K23" s="315"/>
      <c r="L23" s="315"/>
      <c r="M23" s="315"/>
      <c r="N23" s="315"/>
      <c r="O23" s="315"/>
      <c r="P23" s="316"/>
      <c r="Q23" s="318"/>
      <c r="S23" s="323"/>
      <c r="T23" s="324"/>
      <c r="U23" s="324"/>
      <c r="V23" s="325"/>
      <c r="X23" s="329"/>
    </row>
    <row r="24" spans="1:24" s="2" customFormat="1" ht="24" customHeight="1" x14ac:dyDescent="0.2">
      <c r="A24" s="157">
        <v>15</v>
      </c>
      <c r="B24" s="315"/>
      <c r="C24" s="315"/>
      <c r="D24" s="315"/>
      <c r="E24" s="315"/>
      <c r="F24" s="315"/>
      <c r="G24" s="315"/>
      <c r="H24" s="315"/>
      <c r="I24" s="315"/>
      <c r="J24" s="315"/>
      <c r="K24" s="315"/>
      <c r="L24" s="315"/>
      <c r="M24" s="315"/>
      <c r="N24" s="315"/>
      <c r="O24" s="315"/>
      <c r="P24" s="316"/>
      <c r="Q24" s="318"/>
      <c r="S24" s="323"/>
      <c r="T24" s="324"/>
      <c r="U24" s="324"/>
      <c r="V24" s="325"/>
      <c r="X24" s="329"/>
    </row>
    <row r="25" spans="1:24" s="2" customFormat="1" ht="24" customHeight="1" x14ac:dyDescent="0.2">
      <c r="A25" s="157">
        <v>16</v>
      </c>
      <c r="B25" s="315"/>
      <c r="C25" s="315"/>
      <c r="D25" s="315"/>
      <c r="E25" s="315"/>
      <c r="F25" s="315"/>
      <c r="G25" s="315"/>
      <c r="H25" s="315"/>
      <c r="I25" s="315"/>
      <c r="J25" s="315"/>
      <c r="K25" s="315"/>
      <c r="L25" s="315"/>
      <c r="M25" s="315"/>
      <c r="N25" s="315"/>
      <c r="O25" s="315"/>
      <c r="P25" s="316"/>
      <c r="Q25" s="318"/>
      <c r="S25" s="323"/>
      <c r="T25" s="324"/>
      <c r="U25" s="324"/>
      <c r="V25" s="325"/>
      <c r="X25" s="329"/>
    </row>
    <row r="26" spans="1:24" s="2" customFormat="1" ht="24" customHeight="1" x14ac:dyDescent="0.2">
      <c r="A26" s="157">
        <v>17</v>
      </c>
      <c r="B26" s="315"/>
      <c r="C26" s="315"/>
      <c r="D26" s="315"/>
      <c r="E26" s="315"/>
      <c r="F26" s="315"/>
      <c r="G26" s="315"/>
      <c r="H26" s="315"/>
      <c r="I26" s="315"/>
      <c r="J26" s="315"/>
      <c r="K26" s="315"/>
      <c r="L26" s="315"/>
      <c r="M26" s="315"/>
      <c r="N26" s="315"/>
      <c r="O26" s="315"/>
      <c r="P26" s="316"/>
      <c r="Q26" s="318"/>
      <c r="S26" s="323"/>
      <c r="T26" s="324"/>
      <c r="U26" s="324"/>
      <c r="V26" s="325"/>
      <c r="X26" s="329"/>
    </row>
    <row r="27" spans="1:24" s="2" customFormat="1" ht="24" customHeight="1" x14ac:dyDescent="0.2">
      <c r="A27" s="157">
        <v>18</v>
      </c>
      <c r="B27" s="315"/>
      <c r="C27" s="315"/>
      <c r="D27" s="315"/>
      <c r="E27" s="315"/>
      <c r="F27" s="315"/>
      <c r="G27" s="315"/>
      <c r="H27" s="315"/>
      <c r="I27" s="315"/>
      <c r="J27" s="315"/>
      <c r="K27" s="315"/>
      <c r="L27" s="315"/>
      <c r="M27" s="315"/>
      <c r="N27" s="315"/>
      <c r="O27" s="315"/>
      <c r="P27" s="316"/>
      <c r="Q27" s="318"/>
      <c r="S27" s="323"/>
      <c r="T27" s="324"/>
      <c r="U27" s="324"/>
      <c r="V27" s="325"/>
      <c r="X27" s="329"/>
    </row>
    <row r="28" spans="1:24" s="2" customFormat="1" ht="24" customHeight="1" x14ac:dyDescent="0.2">
      <c r="A28" s="157">
        <v>19</v>
      </c>
      <c r="B28" s="315"/>
      <c r="C28" s="315"/>
      <c r="D28" s="315"/>
      <c r="E28" s="315"/>
      <c r="F28" s="315"/>
      <c r="G28" s="315"/>
      <c r="H28" s="315"/>
      <c r="I28" s="315"/>
      <c r="J28" s="315"/>
      <c r="K28" s="315"/>
      <c r="L28" s="315"/>
      <c r="M28" s="315"/>
      <c r="N28" s="315"/>
      <c r="O28" s="315"/>
      <c r="P28" s="316"/>
      <c r="Q28" s="318"/>
      <c r="S28" s="323"/>
      <c r="T28" s="324"/>
      <c r="U28" s="324"/>
      <c r="V28" s="325"/>
      <c r="X28" s="329"/>
    </row>
    <row r="29" spans="1:24" s="2" customFormat="1" ht="24" customHeight="1" x14ac:dyDescent="0.2">
      <c r="A29" s="157">
        <v>20</v>
      </c>
      <c r="B29" s="315"/>
      <c r="C29" s="315"/>
      <c r="D29" s="315"/>
      <c r="E29" s="315"/>
      <c r="F29" s="315"/>
      <c r="G29" s="315"/>
      <c r="H29" s="315"/>
      <c r="I29" s="315"/>
      <c r="J29" s="315"/>
      <c r="K29" s="315"/>
      <c r="L29" s="315"/>
      <c r="M29" s="315"/>
      <c r="N29" s="315"/>
      <c r="O29" s="315"/>
      <c r="P29" s="316"/>
      <c r="Q29" s="318"/>
      <c r="S29" s="323"/>
      <c r="T29" s="324"/>
      <c r="U29" s="324"/>
      <c r="V29" s="325"/>
      <c r="X29" s="329"/>
    </row>
    <row r="30" spans="1:24" s="2" customFormat="1" ht="24" customHeight="1" x14ac:dyDescent="0.2">
      <c r="A30" s="157">
        <v>21</v>
      </c>
      <c r="B30" s="315"/>
      <c r="C30" s="315"/>
      <c r="D30" s="315"/>
      <c r="E30" s="315"/>
      <c r="F30" s="315"/>
      <c r="G30" s="315"/>
      <c r="H30" s="315"/>
      <c r="I30" s="315"/>
      <c r="J30" s="315"/>
      <c r="K30" s="315"/>
      <c r="L30" s="315"/>
      <c r="M30" s="315"/>
      <c r="N30" s="315"/>
      <c r="O30" s="315"/>
      <c r="P30" s="316"/>
      <c r="Q30" s="318"/>
      <c r="S30" s="323"/>
      <c r="T30" s="324"/>
      <c r="U30" s="324"/>
      <c r="V30" s="325"/>
      <c r="X30" s="329"/>
    </row>
    <row r="31" spans="1:24" s="2" customFormat="1" ht="24" customHeight="1" x14ac:dyDescent="0.2">
      <c r="A31" s="157">
        <v>22</v>
      </c>
      <c r="B31" s="315"/>
      <c r="C31" s="315"/>
      <c r="D31" s="315"/>
      <c r="E31" s="315"/>
      <c r="F31" s="315"/>
      <c r="G31" s="315"/>
      <c r="H31" s="315"/>
      <c r="I31" s="315"/>
      <c r="J31" s="315"/>
      <c r="K31" s="315"/>
      <c r="L31" s="315"/>
      <c r="M31" s="315"/>
      <c r="N31" s="315"/>
      <c r="O31" s="315"/>
      <c r="P31" s="316"/>
      <c r="Q31" s="318"/>
      <c r="S31" s="323"/>
      <c r="T31" s="324"/>
      <c r="U31" s="324"/>
      <c r="V31" s="325"/>
      <c r="X31" s="329"/>
    </row>
    <row r="32" spans="1:24" s="2" customFormat="1" ht="24" customHeight="1" x14ac:dyDescent="0.2">
      <c r="A32" s="157">
        <v>23</v>
      </c>
      <c r="B32" s="315"/>
      <c r="C32" s="315"/>
      <c r="D32" s="315"/>
      <c r="E32" s="315"/>
      <c r="F32" s="315"/>
      <c r="G32" s="315"/>
      <c r="H32" s="315"/>
      <c r="I32" s="315"/>
      <c r="J32" s="315"/>
      <c r="K32" s="315"/>
      <c r="L32" s="315"/>
      <c r="M32" s="315"/>
      <c r="N32" s="315"/>
      <c r="O32" s="315"/>
      <c r="P32" s="316"/>
      <c r="Q32" s="318"/>
      <c r="S32" s="323"/>
      <c r="T32" s="324"/>
      <c r="U32" s="324"/>
      <c r="V32" s="325"/>
      <c r="X32" s="329"/>
    </row>
    <row r="33" spans="1:24" s="2" customFormat="1" ht="24" customHeight="1" x14ac:dyDescent="0.2">
      <c r="A33" s="157">
        <v>24</v>
      </c>
      <c r="B33" s="315"/>
      <c r="C33" s="315"/>
      <c r="D33" s="315"/>
      <c r="E33" s="315"/>
      <c r="F33" s="315"/>
      <c r="G33" s="315"/>
      <c r="H33" s="315"/>
      <c r="I33" s="315"/>
      <c r="J33" s="315"/>
      <c r="K33" s="315"/>
      <c r="L33" s="315"/>
      <c r="M33" s="315"/>
      <c r="N33" s="315"/>
      <c r="O33" s="315"/>
      <c r="P33" s="316"/>
      <c r="Q33" s="318"/>
      <c r="S33" s="323"/>
      <c r="T33" s="324"/>
      <c r="U33" s="324"/>
      <c r="V33" s="325"/>
      <c r="X33" s="329"/>
    </row>
    <row r="34" spans="1:24" s="2" customFormat="1" ht="24" customHeight="1" x14ac:dyDescent="0.2">
      <c r="A34" s="157">
        <v>25</v>
      </c>
      <c r="B34" s="315"/>
      <c r="C34" s="315"/>
      <c r="D34" s="315"/>
      <c r="E34" s="315"/>
      <c r="F34" s="315"/>
      <c r="G34" s="315"/>
      <c r="H34" s="315"/>
      <c r="I34" s="315"/>
      <c r="J34" s="315"/>
      <c r="K34" s="315"/>
      <c r="L34" s="315"/>
      <c r="M34" s="315"/>
      <c r="N34" s="315"/>
      <c r="O34" s="315"/>
      <c r="P34" s="316"/>
      <c r="Q34" s="318"/>
      <c r="S34" s="323"/>
      <c r="T34" s="324"/>
      <c r="U34" s="324"/>
      <c r="V34" s="325"/>
      <c r="X34" s="329"/>
    </row>
    <row r="35" spans="1:24" s="2" customFormat="1" ht="24" customHeight="1" x14ac:dyDescent="0.2">
      <c r="A35" s="157">
        <v>26</v>
      </c>
      <c r="B35" s="315"/>
      <c r="C35" s="315"/>
      <c r="D35" s="315"/>
      <c r="E35" s="315"/>
      <c r="F35" s="315"/>
      <c r="G35" s="315"/>
      <c r="H35" s="315"/>
      <c r="I35" s="315"/>
      <c r="J35" s="315"/>
      <c r="K35" s="315"/>
      <c r="L35" s="315"/>
      <c r="M35" s="315"/>
      <c r="N35" s="315"/>
      <c r="O35" s="315"/>
      <c r="P35" s="316"/>
      <c r="Q35" s="318"/>
      <c r="S35" s="323"/>
      <c r="T35" s="324"/>
      <c r="U35" s="324"/>
      <c r="V35" s="325"/>
      <c r="X35" s="329"/>
    </row>
    <row r="36" spans="1:24" s="2" customFormat="1" ht="24" customHeight="1" x14ac:dyDescent="0.2">
      <c r="A36" s="157">
        <v>27</v>
      </c>
      <c r="B36" s="315"/>
      <c r="C36" s="315"/>
      <c r="D36" s="315"/>
      <c r="E36" s="315"/>
      <c r="F36" s="315"/>
      <c r="G36" s="315"/>
      <c r="H36" s="315"/>
      <c r="I36" s="315"/>
      <c r="J36" s="315"/>
      <c r="K36" s="315"/>
      <c r="L36" s="315"/>
      <c r="M36" s="315"/>
      <c r="N36" s="315"/>
      <c r="O36" s="315"/>
      <c r="P36" s="316"/>
      <c r="Q36" s="318"/>
      <c r="S36" s="323"/>
      <c r="T36" s="324"/>
      <c r="U36" s="324"/>
      <c r="V36" s="325"/>
      <c r="X36" s="329"/>
    </row>
    <row r="37" spans="1:24" s="2" customFormat="1" ht="24" customHeight="1" x14ac:dyDescent="0.2">
      <c r="A37" s="157">
        <v>28</v>
      </c>
      <c r="B37" s="315"/>
      <c r="C37" s="315"/>
      <c r="D37" s="315"/>
      <c r="E37" s="315"/>
      <c r="F37" s="315"/>
      <c r="G37" s="315"/>
      <c r="H37" s="315"/>
      <c r="I37" s="315"/>
      <c r="J37" s="315"/>
      <c r="K37" s="315"/>
      <c r="L37" s="315"/>
      <c r="M37" s="315"/>
      <c r="N37" s="315"/>
      <c r="O37" s="315"/>
      <c r="P37" s="316"/>
      <c r="Q37" s="318"/>
      <c r="S37" s="323"/>
      <c r="T37" s="324"/>
      <c r="U37" s="324"/>
      <c r="V37" s="325"/>
      <c r="X37" s="329"/>
    </row>
    <row r="38" spans="1:24" s="2" customFormat="1" ht="24" customHeight="1" x14ac:dyDescent="0.2">
      <c r="A38" s="157">
        <v>29</v>
      </c>
      <c r="B38" s="315"/>
      <c r="C38" s="315"/>
      <c r="D38" s="315"/>
      <c r="E38" s="315"/>
      <c r="F38" s="315"/>
      <c r="G38" s="315"/>
      <c r="H38" s="315"/>
      <c r="I38" s="315"/>
      <c r="J38" s="315"/>
      <c r="K38" s="315"/>
      <c r="L38" s="315"/>
      <c r="M38" s="315"/>
      <c r="N38" s="315"/>
      <c r="O38" s="315"/>
      <c r="P38" s="316"/>
      <c r="Q38" s="318"/>
      <c r="S38" s="323"/>
      <c r="T38" s="324"/>
      <c r="U38" s="324"/>
      <c r="V38" s="325"/>
      <c r="X38" s="329"/>
    </row>
    <row r="39" spans="1:24" s="2" customFormat="1" ht="24" customHeight="1" x14ac:dyDescent="0.2">
      <c r="A39" s="157">
        <v>30</v>
      </c>
      <c r="B39" s="315"/>
      <c r="C39" s="315"/>
      <c r="D39" s="315"/>
      <c r="E39" s="315"/>
      <c r="F39" s="315"/>
      <c r="G39" s="315"/>
      <c r="H39" s="315"/>
      <c r="I39" s="315"/>
      <c r="J39" s="315"/>
      <c r="K39" s="315"/>
      <c r="L39" s="315"/>
      <c r="M39" s="315"/>
      <c r="N39" s="315"/>
      <c r="O39" s="315"/>
      <c r="P39" s="316"/>
      <c r="Q39" s="318"/>
      <c r="S39" s="323"/>
      <c r="T39" s="324"/>
      <c r="U39" s="324"/>
      <c r="V39" s="325"/>
      <c r="X39" s="329"/>
    </row>
    <row r="40" spans="1:24" s="2" customFormat="1" ht="24" customHeight="1" x14ac:dyDescent="0.2">
      <c r="A40" s="157">
        <v>31</v>
      </c>
      <c r="B40" s="315"/>
      <c r="C40" s="315"/>
      <c r="D40" s="315"/>
      <c r="E40" s="315"/>
      <c r="F40" s="315"/>
      <c r="G40" s="315"/>
      <c r="H40" s="315"/>
      <c r="I40" s="315"/>
      <c r="J40" s="315"/>
      <c r="K40" s="315"/>
      <c r="L40" s="315"/>
      <c r="M40" s="315"/>
      <c r="N40" s="315"/>
      <c r="O40" s="315"/>
      <c r="P40" s="316"/>
      <c r="Q40" s="318"/>
      <c r="S40" s="323"/>
      <c r="T40" s="324"/>
      <c r="U40" s="324"/>
      <c r="V40" s="325"/>
      <c r="X40" s="329"/>
    </row>
    <row r="41" spans="1:24" s="2" customFormat="1" ht="24" customHeight="1" x14ac:dyDescent="0.2">
      <c r="A41" s="157">
        <v>32</v>
      </c>
      <c r="B41" s="315"/>
      <c r="C41" s="315"/>
      <c r="D41" s="315"/>
      <c r="E41" s="315"/>
      <c r="F41" s="315"/>
      <c r="G41" s="315"/>
      <c r="H41" s="315"/>
      <c r="I41" s="315"/>
      <c r="J41" s="315"/>
      <c r="K41" s="315"/>
      <c r="L41" s="315"/>
      <c r="M41" s="315"/>
      <c r="N41" s="315"/>
      <c r="O41" s="315"/>
      <c r="P41" s="316"/>
      <c r="Q41" s="318"/>
      <c r="S41" s="323"/>
      <c r="T41" s="324"/>
      <c r="U41" s="324"/>
      <c r="V41" s="325"/>
      <c r="X41" s="329"/>
    </row>
    <row r="42" spans="1:24" s="2" customFormat="1" ht="24" customHeight="1" x14ac:dyDescent="0.2">
      <c r="A42" s="157">
        <v>33</v>
      </c>
      <c r="B42" s="315"/>
      <c r="C42" s="315"/>
      <c r="D42" s="315"/>
      <c r="E42" s="315"/>
      <c r="F42" s="315"/>
      <c r="G42" s="315"/>
      <c r="H42" s="315"/>
      <c r="I42" s="315"/>
      <c r="J42" s="315"/>
      <c r="K42" s="315"/>
      <c r="L42" s="315"/>
      <c r="M42" s="315"/>
      <c r="N42" s="315"/>
      <c r="O42" s="315"/>
      <c r="P42" s="316"/>
      <c r="Q42" s="318"/>
      <c r="S42" s="323"/>
      <c r="T42" s="324"/>
      <c r="U42" s="324"/>
      <c r="V42" s="325"/>
      <c r="X42" s="329"/>
    </row>
    <row r="43" spans="1:24" s="2" customFormat="1" ht="24" customHeight="1" x14ac:dyDescent="0.2">
      <c r="A43" s="157">
        <v>34</v>
      </c>
      <c r="B43" s="315"/>
      <c r="C43" s="315"/>
      <c r="D43" s="315"/>
      <c r="E43" s="315"/>
      <c r="F43" s="315"/>
      <c r="G43" s="315"/>
      <c r="H43" s="315"/>
      <c r="I43" s="315"/>
      <c r="J43" s="315"/>
      <c r="K43" s="315"/>
      <c r="L43" s="315"/>
      <c r="M43" s="315"/>
      <c r="N43" s="315"/>
      <c r="O43" s="315"/>
      <c r="P43" s="316"/>
      <c r="Q43" s="318"/>
      <c r="S43" s="323"/>
      <c r="T43" s="324"/>
      <c r="U43" s="324"/>
      <c r="V43" s="325"/>
      <c r="X43" s="329"/>
    </row>
    <row r="44" spans="1:24" s="2" customFormat="1" ht="24" customHeight="1" x14ac:dyDescent="0.2">
      <c r="A44" s="157">
        <v>35</v>
      </c>
      <c r="B44" s="315"/>
      <c r="C44" s="315"/>
      <c r="D44" s="315"/>
      <c r="E44" s="315"/>
      <c r="F44" s="315"/>
      <c r="G44" s="315"/>
      <c r="H44" s="315"/>
      <c r="I44" s="315"/>
      <c r="J44" s="315"/>
      <c r="K44" s="315"/>
      <c r="L44" s="315"/>
      <c r="M44" s="315"/>
      <c r="N44" s="315"/>
      <c r="O44" s="315"/>
      <c r="P44" s="316"/>
      <c r="Q44" s="318"/>
      <c r="S44" s="323"/>
      <c r="T44" s="324"/>
      <c r="U44" s="324"/>
      <c r="V44" s="325"/>
      <c r="X44" s="329"/>
    </row>
    <row r="45" spans="1:24" s="2" customFormat="1" ht="24" customHeight="1" x14ac:dyDescent="0.2">
      <c r="A45" s="157">
        <v>36</v>
      </c>
      <c r="B45" s="315"/>
      <c r="C45" s="315"/>
      <c r="D45" s="315"/>
      <c r="E45" s="315"/>
      <c r="F45" s="315"/>
      <c r="G45" s="315"/>
      <c r="H45" s="315"/>
      <c r="I45" s="315"/>
      <c r="J45" s="315"/>
      <c r="K45" s="315"/>
      <c r="L45" s="315"/>
      <c r="M45" s="315"/>
      <c r="N45" s="315"/>
      <c r="O45" s="315"/>
      <c r="P45" s="316"/>
      <c r="Q45" s="318"/>
      <c r="S45" s="323"/>
      <c r="T45" s="324"/>
      <c r="U45" s="324"/>
      <c r="V45" s="325"/>
      <c r="X45" s="329"/>
    </row>
    <row r="46" spans="1:24" s="2" customFormat="1" ht="24" customHeight="1" x14ac:dyDescent="0.2">
      <c r="A46" s="157">
        <v>37</v>
      </c>
      <c r="B46" s="315"/>
      <c r="C46" s="315"/>
      <c r="D46" s="315"/>
      <c r="E46" s="315"/>
      <c r="F46" s="315"/>
      <c r="G46" s="315"/>
      <c r="H46" s="315"/>
      <c r="I46" s="315"/>
      <c r="J46" s="315"/>
      <c r="K46" s="315"/>
      <c r="L46" s="315"/>
      <c r="M46" s="315"/>
      <c r="N46" s="315"/>
      <c r="O46" s="315"/>
      <c r="P46" s="316"/>
      <c r="Q46" s="318"/>
      <c r="S46" s="323"/>
      <c r="T46" s="324"/>
      <c r="U46" s="324"/>
      <c r="V46" s="325"/>
      <c r="X46" s="329"/>
    </row>
    <row r="47" spans="1:24" s="2" customFormat="1" ht="24" customHeight="1" x14ac:dyDescent="0.2">
      <c r="A47" s="157">
        <v>38</v>
      </c>
      <c r="B47" s="315"/>
      <c r="C47" s="315"/>
      <c r="D47" s="315"/>
      <c r="E47" s="315"/>
      <c r="F47" s="315"/>
      <c r="G47" s="315"/>
      <c r="H47" s="315"/>
      <c r="I47" s="315"/>
      <c r="J47" s="315"/>
      <c r="K47" s="315"/>
      <c r="L47" s="315"/>
      <c r="M47" s="315"/>
      <c r="N47" s="315"/>
      <c r="O47" s="315"/>
      <c r="P47" s="316"/>
      <c r="Q47" s="318"/>
      <c r="S47" s="323"/>
      <c r="T47" s="324"/>
      <c r="U47" s="324"/>
      <c r="V47" s="325"/>
      <c r="X47" s="329"/>
    </row>
    <row r="48" spans="1:24" s="2" customFormat="1" ht="24" customHeight="1" x14ac:dyDescent="0.2">
      <c r="A48" s="157">
        <v>39</v>
      </c>
      <c r="B48" s="315"/>
      <c r="C48" s="315"/>
      <c r="D48" s="315"/>
      <c r="E48" s="315"/>
      <c r="F48" s="315"/>
      <c r="G48" s="315"/>
      <c r="H48" s="315"/>
      <c r="I48" s="315"/>
      <c r="J48" s="315"/>
      <c r="K48" s="315"/>
      <c r="L48" s="315"/>
      <c r="M48" s="315"/>
      <c r="N48" s="315"/>
      <c r="O48" s="315"/>
      <c r="P48" s="316"/>
      <c r="Q48" s="318"/>
      <c r="S48" s="323"/>
      <c r="T48" s="324"/>
      <c r="U48" s="324"/>
      <c r="V48" s="325"/>
      <c r="X48" s="329"/>
    </row>
    <row r="49" spans="1:24" s="2" customFormat="1" ht="24" customHeight="1" x14ac:dyDescent="0.2">
      <c r="A49" s="157">
        <v>40</v>
      </c>
      <c r="B49" s="315"/>
      <c r="C49" s="315"/>
      <c r="D49" s="315"/>
      <c r="E49" s="315"/>
      <c r="F49" s="315"/>
      <c r="G49" s="315"/>
      <c r="H49" s="315"/>
      <c r="I49" s="315"/>
      <c r="J49" s="315"/>
      <c r="K49" s="315"/>
      <c r="L49" s="315"/>
      <c r="M49" s="315"/>
      <c r="N49" s="315"/>
      <c r="O49" s="315"/>
      <c r="P49" s="316"/>
      <c r="Q49" s="318"/>
      <c r="S49" s="323"/>
      <c r="T49" s="324"/>
      <c r="U49" s="324"/>
      <c r="V49" s="325"/>
      <c r="X49" s="329"/>
    </row>
    <row r="50" spans="1:24" s="2" customFormat="1" ht="24" customHeight="1" x14ac:dyDescent="0.2">
      <c r="A50" s="157">
        <v>41</v>
      </c>
      <c r="B50" s="315"/>
      <c r="C50" s="315"/>
      <c r="D50" s="315"/>
      <c r="E50" s="315"/>
      <c r="F50" s="315"/>
      <c r="G50" s="315"/>
      <c r="H50" s="315"/>
      <c r="I50" s="315"/>
      <c r="J50" s="315"/>
      <c r="K50" s="315"/>
      <c r="L50" s="315"/>
      <c r="M50" s="315"/>
      <c r="N50" s="315"/>
      <c r="O50" s="315"/>
      <c r="P50" s="316"/>
      <c r="Q50" s="318"/>
      <c r="S50" s="323"/>
      <c r="T50" s="324"/>
      <c r="U50" s="324"/>
      <c r="V50" s="325"/>
      <c r="X50" s="329"/>
    </row>
    <row r="51" spans="1:24" s="2" customFormat="1" ht="24" customHeight="1" x14ac:dyDescent="0.2">
      <c r="A51" s="157">
        <v>42</v>
      </c>
      <c r="B51" s="315"/>
      <c r="C51" s="315"/>
      <c r="D51" s="315"/>
      <c r="E51" s="315"/>
      <c r="F51" s="315"/>
      <c r="G51" s="315"/>
      <c r="H51" s="315"/>
      <c r="I51" s="315"/>
      <c r="J51" s="315"/>
      <c r="K51" s="315"/>
      <c r="L51" s="315"/>
      <c r="M51" s="315"/>
      <c r="N51" s="315"/>
      <c r="O51" s="315"/>
      <c r="P51" s="316"/>
      <c r="Q51" s="318"/>
      <c r="S51" s="323"/>
      <c r="T51" s="324"/>
      <c r="U51" s="324"/>
      <c r="V51" s="325"/>
      <c r="X51" s="329"/>
    </row>
    <row r="52" spans="1:24" s="2" customFormat="1" ht="24" customHeight="1" x14ac:dyDescent="0.2">
      <c r="A52" s="157">
        <v>43</v>
      </c>
      <c r="B52" s="315"/>
      <c r="C52" s="315"/>
      <c r="D52" s="315"/>
      <c r="E52" s="315"/>
      <c r="F52" s="315"/>
      <c r="G52" s="315"/>
      <c r="H52" s="315"/>
      <c r="I52" s="315"/>
      <c r="J52" s="315"/>
      <c r="K52" s="315"/>
      <c r="L52" s="315"/>
      <c r="M52" s="315"/>
      <c r="N52" s="315"/>
      <c r="O52" s="315"/>
      <c r="P52" s="316"/>
      <c r="Q52" s="318"/>
      <c r="S52" s="323"/>
      <c r="T52" s="324"/>
      <c r="U52" s="324"/>
      <c r="V52" s="325"/>
      <c r="X52" s="329"/>
    </row>
    <row r="53" spans="1:24" s="2" customFormat="1" ht="24" customHeight="1" x14ac:dyDescent="0.2">
      <c r="A53" s="157">
        <v>44</v>
      </c>
      <c r="B53" s="315"/>
      <c r="C53" s="315"/>
      <c r="D53" s="315"/>
      <c r="E53" s="315"/>
      <c r="F53" s="315"/>
      <c r="G53" s="315"/>
      <c r="H53" s="315"/>
      <c r="I53" s="315"/>
      <c r="J53" s="315"/>
      <c r="K53" s="315"/>
      <c r="L53" s="315"/>
      <c r="M53" s="315"/>
      <c r="N53" s="315"/>
      <c r="O53" s="315"/>
      <c r="P53" s="316"/>
      <c r="Q53" s="318"/>
      <c r="S53" s="323"/>
      <c r="T53" s="324"/>
      <c r="U53" s="324"/>
      <c r="V53" s="325"/>
      <c r="X53" s="329"/>
    </row>
    <row r="54" spans="1:24" s="2" customFormat="1" ht="24" customHeight="1" x14ac:dyDescent="0.2">
      <c r="A54" s="157">
        <v>45</v>
      </c>
      <c r="B54" s="315"/>
      <c r="C54" s="315"/>
      <c r="D54" s="315"/>
      <c r="E54" s="315"/>
      <c r="F54" s="315"/>
      <c r="G54" s="315"/>
      <c r="H54" s="315"/>
      <c r="I54" s="315"/>
      <c r="J54" s="315"/>
      <c r="K54" s="315"/>
      <c r="L54" s="315"/>
      <c r="M54" s="315"/>
      <c r="N54" s="315"/>
      <c r="O54" s="315"/>
      <c r="P54" s="316"/>
      <c r="Q54" s="318"/>
      <c r="S54" s="323"/>
      <c r="T54" s="324"/>
      <c r="U54" s="324"/>
      <c r="V54" s="325"/>
      <c r="X54" s="329"/>
    </row>
    <row r="55" spans="1:24" s="2" customFormat="1" ht="24" customHeight="1" x14ac:dyDescent="0.2">
      <c r="A55" s="157">
        <v>46</v>
      </c>
      <c r="B55" s="315"/>
      <c r="C55" s="315"/>
      <c r="D55" s="315"/>
      <c r="E55" s="315"/>
      <c r="F55" s="315"/>
      <c r="G55" s="315"/>
      <c r="H55" s="315"/>
      <c r="I55" s="315"/>
      <c r="J55" s="315"/>
      <c r="K55" s="315"/>
      <c r="L55" s="315"/>
      <c r="M55" s="315"/>
      <c r="N55" s="315"/>
      <c r="O55" s="315"/>
      <c r="P55" s="316"/>
      <c r="Q55" s="318"/>
      <c r="S55" s="323"/>
      <c r="T55" s="324"/>
      <c r="U55" s="324"/>
      <c r="V55" s="325"/>
      <c r="X55" s="329"/>
    </row>
    <row r="56" spans="1:24" s="2" customFormat="1" ht="24" customHeight="1" x14ac:dyDescent="0.2">
      <c r="A56" s="157">
        <v>47</v>
      </c>
      <c r="B56" s="315"/>
      <c r="C56" s="315"/>
      <c r="D56" s="315"/>
      <c r="E56" s="315"/>
      <c r="F56" s="315"/>
      <c r="G56" s="315"/>
      <c r="H56" s="315"/>
      <c r="I56" s="315"/>
      <c r="J56" s="315"/>
      <c r="K56" s="315"/>
      <c r="L56" s="315"/>
      <c r="M56" s="315"/>
      <c r="N56" s="315"/>
      <c r="O56" s="315"/>
      <c r="P56" s="316"/>
      <c r="Q56" s="318"/>
      <c r="S56" s="323"/>
      <c r="T56" s="324"/>
      <c r="U56" s="324"/>
      <c r="V56" s="325"/>
      <c r="X56" s="329"/>
    </row>
    <row r="57" spans="1:24" s="2" customFormat="1" ht="24" customHeight="1" x14ac:dyDescent="0.2">
      <c r="A57" s="157">
        <v>48</v>
      </c>
      <c r="B57" s="315"/>
      <c r="C57" s="315"/>
      <c r="D57" s="315"/>
      <c r="E57" s="315"/>
      <c r="F57" s="315"/>
      <c r="G57" s="315"/>
      <c r="H57" s="315"/>
      <c r="I57" s="315"/>
      <c r="J57" s="315"/>
      <c r="K57" s="315"/>
      <c r="L57" s="315"/>
      <c r="M57" s="315"/>
      <c r="N57" s="315"/>
      <c r="O57" s="315"/>
      <c r="P57" s="316"/>
      <c r="Q57" s="318"/>
      <c r="S57" s="323"/>
      <c r="T57" s="324"/>
      <c r="U57" s="324"/>
      <c r="V57" s="325"/>
      <c r="X57" s="329"/>
    </row>
    <row r="58" spans="1:24" s="2" customFormat="1" ht="24" customHeight="1" x14ac:dyDescent="0.2">
      <c r="A58" s="157">
        <v>49</v>
      </c>
      <c r="B58" s="315"/>
      <c r="C58" s="315"/>
      <c r="D58" s="315"/>
      <c r="E58" s="315"/>
      <c r="F58" s="315"/>
      <c r="G58" s="315"/>
      <c r="H58" s="315"/>
      <c r="I58" s="315"/>
      <c r="J58" s="315"/>
      <c r="K58" s="315"/>
      <c r="L58" s="315"/>
      <c r="M58" s="315"/>
      <c r="N58" s="315"/>
      <c r="O58" s="315"/>
      <c r="P58" s="316"/>
      <c r="Q58" s="318"/>
      <c r="S58" s="323"/>
      <c r="T58" s="324"/>
      <c r="U58" s="324"/>
      <c r="V58" s="325"/>
      <c r="X58" s="329"/>
    </row>
    <row r="59" spans="1:24" s="2" customFormat="1" ht="24" customHeight="1" x14ac:dyDescent="0.2">
      <c r="A59" s="157">
        <v>50</v>
      </c>
      <c r="B59" s="315"/>
      <c r="C59" s="315"/>
      <c r="D59" s="315"/>
      <c r="E59" s="315"/>
      <c r="F59" s="315"/>
      <c r="G59" s="315"/>
      <c r="H59" s="315"/>
      <c r="I59" s="315"/>
      <c r="J59" s="315"/>
      <c r="K59" s="315"/>
      <c r="L59" s="315"/>
      <c r="M59" s="315"/>
      <c r="N59" s="315"/>
      <c r="O59" s="315"/>
      <c r="P59" s="316"/>
      <c r="Q59" s="318"/>
      <c r="S59" s="323"/>
      <c r="T59" s="324"/>
      <c r="U59" s="324"/>
      <c r="V59" s="325"/>
      <c r="X59" s="329"/>
    </row>
    <row r="60" spans="1:24" s="2" customFormat="1" ht="24" customHeight="1" x14ac:dyDescent="0.2">
      <c r="A60" s="157">
        <v>51</v>
      </c>
      <c r="B60" s="315"/>
      <c r="C60" s="315"/>
      <c r="D60" s="315"/>
      <c r="E60" s="315"/>
      <c r="F60" s="315"/>
      <c r="G60" s="315"/>
      <c r="H60" s="315"/>
      <c r="I60" s="315"/>
      <c r="J60" s="315"/>
      <c r="K60" s="315"/>
      <c r="L60" s="315"/>
      <c r="M60" s="315"/>
      <c r="N60" s="315"/>
      <c r="O60" s="315"/>
      <c r="P60" s="316"/>
      <c r="Q60" s="318"/>
      <c r="S60" s="323"/>
      <c r="T60" s="324"/>
      <c r="U60" s="324"/>
      <c r="V60" s="325"/>
      <c r="X60" s="329"/>
    </row>
    <row r="61" spans="1:24" s="2" customFormat="1" ht="24" customHeight="1" x14ac:dyDescent="0.2">
      <c r="A61" s="157">
        <v>52</v>
      </c>
      <c r="B61" s="315"/>
      <c r="C61" s="315"/>
      <c r="D61" s="315"/>
      <c r="E61" s="315"/>
      <c r="F61" s="315"/>
      <c r="G61" s="315"/>
      <c r="H61" s="315"/>
      <c r="I61" s="315"/>
      <c r="J61" s="315"/>
      <c r="K61" s="315"/>
      <c r="L61" s="315"/>
      <c r="M61" s="315"/>
      <c r="N61" s="315"/>
      <c r="O61" s="315"/>
      <c r="P61" s="316"/>
      <c r="Q61" s="318"/>
      <c r="S61" s="323"/>
      <c r="T61" s="324"/>
      <c r="U61" s="324"/>
      <c r="V61" s="325"/>
      <c r="X61" s="329"/>
    </row>
    <row r="62" spans="1:24" s="2" customFormat="1" ht="24" customHeight="1" x14ac:dyDescent="0.2">
      <c r="A62" s="157">
        <v>53</v>
      </c>
      <c r="B62" s="315"/>
      <c r="C62" s="315"/>
      <c r="D62" s="315"/>
      <c r="E62" s="315"/>
      <c r="F62" s="315"/>
      <c r="G62" s="315"/>
      <c r="H62" s="315"/>
      <c r="I62" s="315"/>
      <c r="J62" s="315"/>
      <c r="K62" s="315"/>
      <c r="L62" s="315"/>
      <c r="M62" s="315"/>
      <c r="N62" s="315"/>
      <c r="O62" s="315"/>
      <c r="P62" s="316"/>
      <c r="Q62" s="318"/>
      <c r="S62" s="323"/>
      <c r="T62" s="324"/>
      <c r="U62" s="324"/>
      <c r="V62" s="325"/>
      <c r="X62" s="329"/>
    </row>
    <row r="63" spans="1:24" s="2" customFormat="1" ht="24" customHeight="1" x14ac:dyDescent="0.2">
      <c r="A63" s="157">
        <v>54</v>
      </c>
      <c r="B63" s="315"/>
      <c r="C63" s="315"/>
      <c r="D63" s="315"/>
      <c r="E63" s="315"/>
      <c r="F63" s="315"/>
      <c r="G63" s="315"/>
      <c r="H63" s="315"/>
      <c r="I63" s="315"/>
      <c r="J63" s="315"/>
      <c r="K63" s="315"/>
      <c r="L63" s="315"/>
      <c r="M63" s="315"/>
      <c r="N63" s="315"/>
      <c r="O63" s="315"/>
      <c r="P63" s="316"/>
      <c r="Q63" s="318"/>
      <c r="S63" s="323"/>
      <c r="T63" s="324"/>
      <c r="U63" s="324"/>
      <c r="V63" s="325"/>
      <c r="X63" s="329"/>
    </row>
    <row r="64" spans="1:24" s="2" customFormat="1" ht="24" customHeight="1" x14ac:dyDescent="0.2">
      <c r="A64" s="157">
        <v>55</v>
      </c>
      <c r="B64" s="315"/>
      <c r="C64" s="315"/>
      <c r="D64" s="315"/>
      <c r="E64" s="315"/>
      <c r="F64" s="315"/>
      <c r="G64" s="315"/>
      <c r="H64" s="315"/>
      <c r="I64" s="315"/>
      <c r="J64" s="315"/>
      <c r="K64" s="315"/>
      <c r="L64" s="315"/>
      <c r="M64" s="315"/>
      <c r="N64" s="315"/>
      <c r="O64" s="315"/>
      <c r="P64" s="316"/>
      <c r="Q64" s="318"/>
      <c r="S64" s="323"/>
      <c r="T64" s="324"/>
      <c r="U64" s="324"/>
      <c r="V64" s="325"/>
      <c r="X64" s="329"/>
    </row>
    <row r="65" spans="1:31" s="2" customFormat="1" ht="24" customHeight="1" x14ac:dyDescent="0.2">
      <c r="A65" s="157">
        <v>56</v>
      </c>
      <c r="B65" s="315"/>
      <c r="C65" s="315"/>
      <c r="D65" s="315"/>
      <c r="E65" s="315"/>
      <c r="F65" s="315"/>
      <c r="G65" s="315"/>
      <c r="H65" s="315"/>
      <c r="I65" s="315"/>
      <c r="J65" s="315"/>
      <c r="K65" s="315"/>
      <c r="L65" s="315"/>
      <c r="M65" s="315"/>
      <c r="N65" s="315"/>
      <c r="O65" s="315"/>
      <c r="P65" s="316"/>
      <c r="Q65" s="318"/>
      <c r="S65" s="323"/>
      <c r="T65" s="324"/>
      <c r="U65" s="324"/>
      <c r="V65" s="325"/>
      <c r="X65" s="329"/>
    </row>
    <row r="66" spans="1:31" s="2" customFormat="1" ht="24" customHeight="1" x14ac:dyDescent="0.2">
      <c r="A66" s="157">
        <v>57</v>
      </c>
      <c r="B66" s="315"/>
      <c r="C66" s="315"/>
      <c r="D66" s="315"/>
      <c r="E66" s="315"/>
      <c r="F66" s="315"/>
      <c r="G66" s="315"/>
      <c r="H66" s="315"/>
      <c r="I66" s="315"/>
      <c r="J66" s="315"/>
      <c r="K66" s="315"/>
      <c r="L66" s="315"/>
      <c r="M66" s="315"/>
      <c r="N66" s="315"/>
      <c r="O66" s="315"/>
      <c r="P66" s="316"/>
      <c r="Q66" s="318"/>
      <c r="S66" s="323"/>
      <c r="T66" s="324"/>
      <c r="U66" s="324"/>
      <c r="V66" s="325"/>
      <c r="X66" s="329"/>
    </row>
    <row r="67" spans="1:31" s="2" customFormat="1" ht="24" customHeight="1" x14ac:dyDescent="0.2">
      <c r="A67" s="157">
        <v>58</v>
      </c>
      <c r="B67" s="315"/>
      <c r="C67" s="315"/>
      <c r="D67" s="315"/>
      <c r="E67" s="315"/>
      <c r="F67" s="315"/>
      <c r="G67" s="315"/>
      <c r="H67" s="315"/>
      <c r="I67" s="315"/>
      <c r="J67" s="315"/>
      <c r="K67" s="315"/>
      <c r="L67" s="315"/>
      <c r="M67" s="315"/>
      <c r="N67" s="315"/>
      <c r="O67" s="315"/>
      <c r="P67" s="316"/>
      <c r="Q67" s="318"/>
      <c r="S67" s="323"/>
      <c r="T67" s="324"/>
      <c r="U67" s="324"/>
      <c r="V67" s="325"/>
      <c r="X67" s="329"/>
    </row>
    <row r="68" spans="1:31" s="2" customFormat="1" ht="24" customHeight="1" x14ac:dyDescent="0.2">
      <c r="A68" s="157">
        <v>59</v>
      </c>
      <c r="B68" s="315"/>
      <c r="C68" s="315"/>
      <c r="D68" s="315"/>
      <c r="E68" s="315"/>
      <c r="F68" s="315"/>
      <c r="G68" s="315"/>
      <c r="H68" s="315"/>
      <c r="I68" s="315"/>
      <c r="J68" s="315"/>
      <c r="K68" s="315"/>
      <c r="L68" s="315"/>
      <c r="M68" s="315"/>
      <c r="N68" s="315"/>
      <c r="O68" s="315"/>
      <c r="P68" s="316"/>
      <c r="Q68" s="318"/>
      <c r="S68" s="323"/>
      <c r="T68" s="324"/>
      <c r="U68" s="324"/>
      <c r="V68" s="325"/>
      <c r="X68" s="329"/>
    </row>
    <row r="69" spans="1:31" s="2" customFormat="1" ht="24" customHeight="1" thickBot="1" x14ac:dyDescent="0.25">
      <c r="A69" s="157">
        <v>60</v>
      </c>
      <c r="B69" s="315"/>
      <c r="C69" s="315"/>
      <c r="D69" s="315"/>
      <c r="E69" s="315"/>
      <c r="F69" s="315"/>
      <c r="G69" s="315"/>
      <c r="H69" s="315"/>
      <c r="I69" s="315"/>
      <c r="J69" s="315"/>
      <c r="K69" s="315"/>
      <c r="L69" s="315"/>
      <c r="M69" s="315"/>
      <c r="N69" s="315"/>
      <c r="O69" s="315"/>
      <c r="P69" s="316"/>
      <c r="Q69" s="319"/>
      <c r="S69" s="326"/>
      <c r="T69" s="327"/>
      <c r="U69" s="327"/>
      <c r="V69" s="328"/>
      <c r="X69" s="330"/>
    </row>
    <row r="70" spans="1:31" s="127" customFormat="1" ht="26.25" customHeight="1" thickBot="1" x14ac:dyDescent="0.25">
      <c r="A70" s="331" t="s">
        <v>29</v>
      </c>
      <c r="B70" s="333">
        <f>COUNT(B10:B69)</f>
        <v>0</v>
      </c>
      <c r="C70" s="333">
        <f t="shared" ref="C70:P70" si="0">COUNT(C10:C69)</f>
        <v>0</v>
      </c>
      <c r="D70" s="333">
        <f t="shared" si="0"/>
        <v>0</v>
      </c>
      <c r="E70" s="333">
        <f t="shared" si="0"/>
        <v>0</v>
      </c>
      <c r="F70" s="333">
        <f t="shared" si="0"/>
        <v>0</v>
      </c>
      <c r="G70" s="333">
        <f t="shared" si="0"/>
        <v>0</v>
      </c>
      <c r="H70" s="333">
        <f t="shared" si="0"/>
        <v>0</v>
      </c>
      <c r="I70" s="333">
        <f t="shared" si="0"/>
        <v>0</v>
      </c>
      <c r="J70" s="333">
        <f t="shared" si="0"/>
        <v>0</v>
      </c>
      <c r="K70" s="333">
        <f t="shared" si="0"/>
        <v>0</v>
      </c>
      <c r="L70" s="333">
        <f t="shared" si="0"/>
        <v>0</v>
      </c>
      <c r="M70" s="333">
        <f t="shared" si="0"/>
        <v>0</v>
      </c>
      <c r="N70" s="333">
        <f t="shared" si="0"/>
        <v>0</v>
      </c>
      <c r="O70" s="333">
        <f t="shared" si="0"/>
        <v>0</v>
      </c>
      <c r="P70" s="334">
        <f t="shared" si="0"/>
        <v>0</v>
      </c>
      <c r="Q70" s="336">
        <f>COUNTIF(Q10:Q69,"Y")</f>
        <v>0</v>
      </c>
      <c r="S70" s="336">
        <f>COUNTIF(S10:S69,"Y")</f>
        <v>0</v>
      </c>
      <c r="T70" s="337">
        <f t="shared" ref="T70:X70" si="1">COUNTIF(T10:T69,"Y")</f>
        <v>0</v>
      </c>
      <c r="U70" s="337">
        <f t="shared" si="1"/>
        <v>0</v>
      </c>
      <c r="V70" s="338">
        <f t="shared" si="1"/>
        <v>0</v>
      </c>
      <c r="X70" s="339">
        <f t="shared" si="1"/>
        <v>0</v>
      </c>
    </row>
    <row r="71" spans="1:31" s="127" customFormat="1" ht="47.25" customHeight="1" thickBot="1" x14ac:dyDescent="0.25">
      <c r="A71" s="332" t="s">
        <v>148</v>
      </c>
      <c r="B71" s="335">
        <f>IF(COUNT(B10:B69)&gt;0,AVERAGE(B10:B69),0)</f>
        <v>0</v>
      </c>
      <c r="C71" s="335">
        <f t="shared" ref="C71:P71" si="2">IF(COUNT(C10:C69)&gt;0,AVERAGE(C10:C69),0)</f>
        <v>0</v>
      </c>
      <c r="D71" s="335">
        <f t="shared" si="2"/>
        <v>0</v>
      </c>
      <c r="E71" s="335">
        <f t="shared" si="2"/>
        <v>0</v>
      </c>
      <c r="F71" s="335">
        <f t="shared" si="2"/>
        <v>0</v>
      </c>
      <c r="G71" s="335">
        <f t="shared" si="2"/>
        <v>0</v>
      </c>
      <c r="H71" s="335">
        <f t="shared" si="2"/>
        <v>0</v>
      </c>
      <c r="I71" s="335">
        <f t="shared" si="2"/>
        <v>0</v>
      </c>
      <c r="J71" s="335">
        <f t="shared" si="2"/>
        <v>0</v>
      </c>
      <c r="K71" s="335">
        <f t="shared" si="2"/>
        <v>0</v>
      </c>
      <c r="L71" s="335">
        <f t="shared" si="2"/>
        <v>0</v>
      </c>
      <c r="M71" s="335">
        <f t="shared" si="2"/>
        <v>0</v>
      </c>
      <c r="N71" s="335">
        <f t="shared" si="2"/>
        <v>0</v>
      </c>
      <c r="O71" s="335">
        <f t="shared" si="2"/>
        <v>0</v>
      </c>
      <c r="P71" s="335">
        <f t="shared" si="2"/>
        <v>0</v>
      </c>
      <c r="Q71" s="151"/>
      <c r="V71" s="152"/>
    </row>
    <row r="72" spans="1:31" ht="9.9499999999999993" customHeight="1" thickBot="1" x14ac:dyDescent="0.25">
      <c r="A72" s="362"/>
      <c r="R72" s="4"/>
      <c r="S72" s="4"/>
      <c r="T72" s="4"/>
      <c r="U72" s="4"/>
      <c r="V72" s="57"/>
    </row>
    <row r="73" spans="1:31" ht="84.75" customHeight="1" thickBot="1" x14ac:dyDescent="0.25">
      <c r="A73" s="503" t="s">
        <v>53</v>
      </c>
      <c r="B73" s="504"/>
      <c r="C73" s="504"/>
      <c r="D73" s="505"/>
      <c r="E73" s="621"/>
      <c r="F73" s="622"/>
      <c r="H73" s="503" t="s">
        <v>156</v>
      </c>
      <c r="I73" s="508"/>
      <c r="J73" s="508"/>
      <c r="K73" s="508"/>
      <c r="L73" s="508"/>
      <c r="M73" s="508"/>
      <c r="N73" s="509"/>
      <c r="O73" s="599"/>
      <c r="P73" s="600"/>
      <c r="Q73" s="600"/>
      <c r="R73" s="600"/>
      <c r="S73" s="600"/>
      <c r="T73" s="600"/>
      <c r="U73" s="600"/>
      <c r="V73" s="600"/>
      <c r="W73" s="600"/>
      <c r="X73" s="601"/>
      <c r="Z73" s="513" t="s">
        <v>155</v>
      </c>
      <c r="AA73" s="514"/>
      <c r="AB73" s="514"/>
      <c r="AC73" s="514"/>
      <c r="AD73" s="514"/>
      <c r="AE73" s="515"/>
    </row>
    <row r="74" spans="1:31" ht="9.9499999999999993" customHeight="1" thickBot="1" x14ac:dyDescent="0.25">
      <c r="A74" s="371"/>
      <c r="E74" s="194"/>
      <c r="F74" s="194"/>
      <c r="R74" s="4"/>
      <c r="S74" s="4"/>
      <c r="T74" s="4"/>
      <c r="U74" s="4"/>
      <c r="V74" s="57"/>
      <c r="Z74" s="516"/>
      <c r="AA74" s="495"/>
      <c r="AB74" s="495"/>
      <c r="AC74" s="495"/>
      <c r="AD74" s="495"/>
      <c r="AE74" s="517"/>
    </row>
    <row r="75" spans="1:31" s="2" customFormat="1" ht="50.1" customHeight="1" thickBot="1" x14ac:dyDescent="0.25">
      <c r="A75" s="521" t="s">
        <v>54</v>
      </c>
      <c r="B75" s="522"/>
      <c r="C75" s="522"/>
      <c r="D75" s="523"/>
      <c r="E75" s="619">
        <f>IF(COUNT(B10:P69)&gt;0,AVERAGE(B10:P69),0)</f>
        <v>0</v>
      </c>
      <c r="F75" s="620"/>
      <c r="H75" s="503" t="s">
        <v>56</v>
      </c>
      <c r="I75" s="508"/>
      <c r="J75" s="508"/>
      <c r="K75" s="508"/>
      <c r="L75" s="508"/>
      <c r="M75" s="508"/>
      <c r="N75" s="509"/>
      <c r="O75" s="599"/>
      <c r="P75" s="600"/>
      <c r="Q75" s="600"/>
      <c r="R75" s="600"/>
      <c r="S75" s="600"/>
      <c r="T75" s="600"/>
      <c r="U75" s="600"/>
      <c r="V75" s="600"/>
      <c r="W75" s="600"/>
      <c r="X75" s="601"/>
      <c r="Z75" s="516"/>
      <c r="AA75" s="495"/>
      <c r="AB75" s="495"/>
      <c r="AC75" s="495"/>
      <c r="AD75" s="495"/>
      <c r="AE75" s="517"/>
    </row>
    <row r="76" spans="1:31" s="2" customFormat="1" ht="9.9499999999999993" customHeight="1" thickBot="1" x14ac:dyDescent="0.25">
      <c r="A76" s="57"/>
      <c r="Z76" s="516"/>
      <c r="AA76" s="495"/>
      <c r="AB76" s="495"/>
      <c r="AC76" s="495"/>
      <c r="AD76" s="495"/>
      <c r="AE76" s="517"/>
    </row>
    <row r="77" spans="1:31" s="2" customFormat="1" ht="16.5" thickBot="1" x14ac:dyDescent="0.25">
      <c r="A77" s="143" t="s">
        <v>164</v>
      </c>
      <c r="B77" s="144"/>
      <c r="C77" s="145"/>
      <c r="D77" s="145"/>
      <c r="E77" s="145"/>
      <c r="F77" s="145"/>
      <c r="G77" s="145"/>
      <c r="H77" s="145"/>
      <c r="I77" s="145"/>
      <c r="J77" s="145"/>
      <c r="K77" s="145"/>
      <c r="L77" s="145"/>
      <c r="M77" s="145"/>
      <c r="N77" s="145"/>
      <c r="O77" s="145"/>
      <c r="P77" s="145"/>
      <c r="Q77" s="145"/>
      <c r="R77" s="146"/>
      <c r="S77" s="146"/>
      <c r="T77" s="146"/>
      <c r="U77" s="146"/>
      <c r="V77" s="146"/>
      <c r="W77" s="146"/>
      <c r="X77" s="147"/>
      <c r="Z77" s="516"/>
      <c r="AA77" s="495"/>
      <c r="AB77" s="495"/>
      <c r="AC77" s="495"/>
      <c r="AD77" s="495"/>
      <c r="AE77" s="517"/>
    </row>
    <row r="78" spans="1:31" s="2" customFormat="1" ht="30" customHeight="1" thickBot="1" x14ac:dyDescent="0.25">
      <c r="A78" s="342"/>
      <c r="B78" s="343"/>
      <c r="C78" s="344"/>
      <c r="D78" s="344"/>
      <c r="E78" s="344"/>
      <c r="F78" s="344"/>
      <c r="G78" s="344"/>
      <c r="H78" s="344"/>
      <c r="I78" s="344"/>
      <c r="J78" s="344"/>
      <c r="K78" s="344"/>
      <c r="L78" s="344"/>
      <c r="M78" s="344"/>
      <c r="N78" s="344"/>
      <c r="O78" s="344"/>
      <c r="P78" s="344"/>
      <c r="Q78" s="344"/>
      <c r="R78" s="345"/>
      <c r="S78" s="345"/>
      <c r="T78" s="345"/>
      <c r="U78" s="345"/>
      <c r="V78" s="345"/>
      <c r="W78" s="346"/>
      <c r="X78" s="347"/>
      <c r="Z78" s="518"/>
      <c r="AA78" s="519"/>
      <c r="AB78" s="519"/>
      <c r="AC78" s="519"/>
      <c r="AD78" s="519"/>
      <c r="AE78" s="520"/>
    </row>
    <row r="79" spans="1:31" s="2" customFormat="1" ht="30" customHeight="1" x14ac:dyDescent="0.2">
      <c r="A79" s="342"/>
      <c r="B79" s="344"/>
      <c r="C79" s="344"/>
      <c r="D79" s="344"/>
      <c r="E79" s="344"/>
      <c r="F79" s="344"/>
      <c r="G79" s="344"/>
      <c r="H79" s="344"/>
      <c r="I79" s="344"/>
      <c r="J79" s="344"/>
      <c r="K79" s="344"/>
      <c r="L79" s="344"/>
      <c r="M79" s="344"/>
      <c r="N79" s="344"/>
      <c r="O79" s="344"/>
      <c r="P79" s="344"/>
      <c r="Q79" s="344"/>
      <c r="R79" s="345"/>
      <c r="S79" s="345"/>
      <c r="T79" s="345"/>
      <c r="U79" s="345"/>
      <c r="V79" s="345"/>
      <c r="W79" s="345"/>
      <c r="X79" s="348"/>
    </row>
    <row r="80" spans="1:31" s="2" customFormat="1" ht="30" customHeight="1" x14ac:dyDescent="0.2">
      <c r="A80" s="342"/>
      <c r="B80" s="344"/>
      <c r="C80" s="344"/>
      <c r="D80" s="344"/>
      <c r="E80" s="344"/>
      <c r="F80" s="344"/>
      <c r="G80" s="344"/>
      <c r="H80" s="344"/>
      <c r="I80" s="344"/>
      <c r="J80" s="344"/>
      <c r="K80" s="344"/>
      <c r="L80" s="344"/>
      <c r="M80" s="344"/>
      <c r="N80" s="344"/>
      <c r="O80" s="344"/>
      <c r="P80" s="344"/>
      <c r="Q80" s="344"/>
      <c r="R80" s="345"/>
      <c r="S80" s="345"/>
      <c r="T80" s="345"/>
      <c r="U80" s="345"/>
      <c r="V80" s="345"/>
      <c r="W80" s="345"/>
      <c r="X80" s="348"/>
    </row>
    <row r="81" spans="1:34" s="2" customFormat="1" ht="30" customHeight="1" thickBot="1" x14ac:dyDescent="0.25">
      <c r="A81" s="349"/>
      <c r="B81" s="350"/>
      <c r="C81" s="350"/>
      <c r="D81" s="350"/>
      <c r="E81" s="350"/>
      <c r="F81" s="350"/>
      <c r="G81" s="350"/>
      <c r="H81" s="350"/>
      <c r="I81" s="350"/>
      <c r="J81" s="350"/>
      <c r="K81" s="350"/>
      <c r="L81" s="350"/>
      <c r="M81" s="350"/>
      <c r="N81" s="350"/>
      <c r="O81" s="350"/>
      <c r="P81" s="350"/>
      <c r="Q81" s="350"/>
      <c r="R81" s="351"/>
      <c r="S81" s="351"/>
      <c r="T81" s="351"/>
      <c r="U81" s="351"/>
      <c r="V81" s="351"/>
      <c r="W81" s="351"/>
      <c r="X81" s="352"/>
    </row>
    <row r="84" spans="1:34" ht="15.75" x14ac:dyDescent="0.25">
      <c r="A84" s="1"/>
      <c r="B84" s="1"/>
      <c r="C84" s="1"/>
      <c r="D84" s="1"/>
      <c r="E84" s="1"/>
      <c r="F84" s="1"/>
      <c r="G84" s="1"/>
      <c r="H84" s="1"/>
      <c r="I84" s="1"/>
      <c r="J84" s="1"/>
      <c r="K84" s="1"/>
      <c r="L84" s="1"/>
      <c r="M84" s="1"/>
      <c r="N84" s="1"/>
      <c r="O84" s="1"/>
      <c r="P84" s="1"/>
    </row>
    <row r="85" spans="1:34" s="2" customFormat="1" ht="15" x14ac:dyDescent="0.2"/>
    <row r="86" spans="1:34" s="4" customFormat="1" ht="15" x14ac:dyDescent="0.2">
      <c r="A86" s="2"/>
      <c r="B86" s="2"/>
      <c r="C86" s="2"/>
      <c r="D86" s="2"/>
      <c r="E86" s="2"/>
      <c r="F86" s="2"/>
      <c r="G86" s="2"/>
      <c r="H86" s="2"/>
      <c r="I86" s="2"/>
      <c r="J86" s="2"/>
      <c r="K86" s="2"/>
      <c r="L86" s="2"/>
      <c r="M86" s="2"/>
      <c r="N86" s="2"/>
      <c r="O86" s="2"/>
      <c r="P86" s="2"/>
      <c r="R86"/>
      <c r="S86"/>
      <c r="T86"/>
      <c r="U86"/>
      <c r="V86"/>
      <c r="W86"/>
      <c r="X86"/>
      <c r="Y86"/>
      <c r="Z86"/>
      <c r="AA86"/>
      <c r="AB86"/>
      <c r="AC86"/>
      <c r="AD86"/>
      <c r="AE86"/>
      <c r="AF86"/>
      <c r="AG86"/>
      <c r="AH86"/>
    </row>
    <row r="87" spans="1:34" s="4" customFormat="1" ht="15" x14ac:dyDescent="0.2">
      <c r="A87" s="2"/>
      <c r="B87" s="2"/>
      <c r="C87" s="2"/>
      <c r="D87" s="2"/>
      <c r="E87" s="2"/>
      <c r="F87" s="2"/>
      <c r="G87" s="2"/>
      <c r="H87" s="2"/>
      <c r="I87" s="2"/>
      <c r="J87" s="2"/>
      <c r="K87" s="2"/>
      <c r="L87" s="2"/>
      <c r="M87" s="2"/>
      <c r="N87" s="2"/>
      <c r="O87" s="2"/>
      <c r="P87" s="2"/>
      <c r="R87"/>
      <c r="S87"/>
      <c r="T87"/>
      <c r="U87"/>
      <c r="V87"/>
      <c r="W87"/>
      <c r="X87"/>
      <c r="Y87"/>
      <c r="Z87"/>
      <c r="AA87"/>
      <c r="AB87"/>
      <c r="AC87"/>
      <c r="AD87"/>
      <c r="AE87"/>
      <c r="AF87"/>
      <c r="AG87"/>
      <c r="AH87"/>
    </row>
    <row r="88" spans="1:34" s="4" customFormat="1" ht="15" x14ac:dyDescent="0.2">
      <c r="A88" s="2"/>
      <c r="B88"/>
      <c r="C88"/>
      <c r="D88"/>
      <c r="E88"/>
      <c r="F88"/>
      <c r="G88"/>
      <c r="H88"/>
      <c r="I88"/>
      <c r="J88"/>
      <c r="K88"/>
      <c r="L88"/>
      <c r="M88"/>
      <c r="N88"/>
      <c r="O88"/>
      <c r="P88"/>
      <c r="R88"/>
      <c r="S88"/>
      <c r="T88"/>
      <c r="U88"/>
      <c r="V88"/>
      <c r="W88"/>
      <c r="X88"/>
      <c r="Y88"/>
      <c r="Z88"/>
      <c r="AA88"/>
      <c r="AB88"/>
      <c r="AC88"/>
      <c r="AD88"/>
      <c r="AE88"/>
      <c r="AF88"/>
      <c r="AG88"/>
      <c r="AH88"/>
    </row>
  </sheetData>
  <sheetProtection algorithmName="SHA-512" hashValue="Wrrp6mg/7jpu0n1i67gZwR5UzWlADzkAB7ffd9YzVzDzujVKzDh8Afxh+o8r3sFdt03BRcsyWv23/dpbYXu5UA==" saltValue="CScXFXv5sADfhIO8a1q3uA==" spinCount="100000" sheet="1" objects="1" scenarios="1"/>
  <mergeCells count="31">
    <mergeCell ref="A6:B6"/>
    <mergeCell ref="C6:M6"/>
    <mergeCell ref="A75:D75"/>
    <mergeCell ref="Z10:AE15"/>
    <mergeCell ref="X8:X9"/>
    <mergeCell ref="E73:F73"/>
    <mergeCell ref="H73:N73"/>
    <mergeCell ref="O73:X73"/>
    <mergeCell ref="E75:F75"/>
    <mergeCell ref="H75:N75"/>
    <mergeCell ref="O75:X75"/>
    <mergeCell ref="A73:D73"/>
    <mergeCell ref="Z73:AE78"/>
    <mergeCell ref="O5:S5"/>
    <mergeCell ref="O6:S6"/>
    <mergeCell ref="C2:M2"/>
    <mergeCell ref="O2:R2"/>
    <mergeCell ref="C3:M3"/>
    <mergeCell ref="O3:R3"/>
    <mergeCell ref="C4:E4"/>
    <mergeCell ref="F4:J4"/>
    <mergeCell ref="K4:M4"/>
    <mergeCell ref="O4:S4"/>
    <mergeCell ref="C5:E5"/>
    <mergeCell ref="F5:J5"/>
    <mergeCell ref="K5:M5"/>
    <mergeCell ref="T2:X2"/>
    <mergeCell ref="T3:X3"/>
    <mergeCell ref="T4:X4"/>
    <mergeCell ref="T5:X5"/>
    <mergeCell ref="T6:X6"/>
  </mergeCells>
  <conditionalFormatting sqref="B10:P69">
    <cfRule type="expression" dxfId="0" priority="1">
      <formula>COUNTA($B10:$P10) &gt; 1</formula>
    </cfRule>
  </conditionalFormatting>
  <pageMargins left="0.23622047244094491" right="0.23622047244094491" top="0.43307086614173229" bottom="0.15748031496062992" header="0.11811023622047245" footer="0.23622047244094491"/>
  <pageSetup paperSize="9" scale="60" orientation="portrait" r:id="rId1"/>
  <headerFooter alignWithMargins="0">
    <oddHeader>&amp;CWCC Year 5 Survey Stratum Summary Sheet V2.1          March 2021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C5D9F1"/>
  </sheetPr>
  <dimension ref="A1:G14"/>
  <sheetViews>
    <sheetView workbookViewId="0">
      <selection activeCell="N24" sqref="N24"/>
    </sheetView>
  </sheetViews>
  <sheetFormatPr defaultRowHeight="12.75" x14ac:dyDescent="0.2"/>
  <cols>
    <col min="1" max="1" width="26.5703125" customWidth="1"/>
  </cols>
  <sheetData>
    <row r="1" spans="1:7" x14ac:dyDescent="0.2">
      <c r="A1" s="4" t="s">
        <v>174</v>
      </c>
    </row>
    <row r="2" spans="1:7" s="4" customFormat="1" x14ac:dyDescent="0.2">
      <c r="A2" s="175" t="s">
        <v>170</v>
      </c>
      <c r="B2" s="175">
        <v>5.0000000000000001E-3</v>
      </c>
      <c r="C2" s="175">
        <v>0.01</v>
      </c>
      <c r="D2" s="175">
        <v>0.02</v>
      </c>
      <c r="E2" s="175">
        <v>0.05</v>
      </c>
      <c r="F2" s="175">
        <v>0.1</v>
      </c>
      <c r="G2" s="175">
        <v>0.2</v>
      </c>
    </row>
    <row r="3" spans="1:7" x14ac:dyDescent="0.2">
      <c r="A3" s="175" t="s">
        <v>171</v>
      </c>
      <c r="B3" s="201">
        <v>4</v>
      </c>
      <c r="C3" s="201">
        <v>5.6</v>
      </c>
      <c r="D3" s="201">
        <v>8</v>
      </c>
      <c r="E3" s="201">
        <v>12.6</v>
      </c>
      <c r="F3" s="201">
        <v>17.8</v>
      </c>
      <c r="G3" s="201">
        <v>25.2</v>
      </c>
    </row>
    <row r="4" spans="1:7" x14ac:dyDescent="0.2">
      <c r="A4" s="175" t="s">
        <v>172</v>
      </c>
      <c r="B4" s="201">
        <v>7.1</v>
      </c>
      <c r="C4" s="201">
        <v>10</v>
      </c>
      <c r="D4" s="625">
        <v>14.1</v>
      </c>
      <c r="E4" s="201">
        <v>22.4</v>
      </c>
      <c r="F4" s="201">
        <v>31.6</v>
      </c>
      <c r="G4" s="201">
        <v>44.7</v>
      </c>
    </row>
    <row r="5" spans="1:7" x14ac:dyDescent="0.2">
      <c r="A5" s="175" t="s">
        <v>167</v>
      </c>
      <c r="B5" s="626">
        <f t="shared" ref="B5:G5" si="0">B4/SQRT(20)</f>
        <v>1.5876082640248506</v>
      </c>
      <c r="C5" s="626">
        <f t="shared" si="0"/>
        <v>2.2360679774997898</v>
      </c>
      <c r="D5" s="626">
        <f t="shared" si="0"/>
        <v>3.1528558482747031</v>
      </c>
      <c r="E5" s="626">
        <f t="shared" si="0"/>
        <v>5.0087922695995282</v>
      </c>
      <c r="F5" s="626">
        <f t="shared" si="0"/>
        <v>7.0659748088993357</v>
      </c>
      <c r="G5" s="626">
        <f t="shared" si="0"/>
        <v>9.9952238594240601</v>
      </c>
    </row>
    <row r="6" spans="1:7" ht="25.5" x14ac:dyDescent="0.2">
      <c r="A6" s="624" t="s">
        <v>168</v>
      </c>
      <c r="B6" s="627">
        <f t="shared" ref="B6:G6" si="1">(100/B5)^2</f>
        <v>3967.4667724657811</v>
      </c>
      <c r="C6" s="627">
        <f t="shared" si="1"/>
        <v>1999.9999999999995</v>
      </c>
      <c r="D6" s="627">
        <f t="shared" si="1"/>
        <v>1005.9856144057143</v>
      </c>
      <c r="E6" s="627">
        <f t="shared" si="1"/>
        <v>398.5969387755103</v>
      </c>
      <c r="F6" s="627">
        <f t="shared" si="1"/>
        <v>200.28841531805801</v>
      </c>
      <c r="G6" s="627">
        <f t="shared" si="1"/>
        <v>100.09559128968162</v>
      </c>
    </row>
    <row r="7" spans="1:7" ht="38.25" x14ac:dyDescent="0.2">
      <c r="A7" s="624" t="s">
        <v>169</v>
      </c>
      <c r="B7" s="201">
        <f t="shared" ref="B7:G7" si="2">B6*B2</f>
        <v>19.837333862328904</v>
      </c>
      <c r="C7" s="201">
        <f t="shared" si="2"/>
        <v>19.999999999999996</v>
      </c>
      <c r="D7" s="201">
        <f t="shared" si="2"/>
        <v>20.119712288114286</v>
      </c>
      <c r="E7" s="201">
        <f t="shared" si="2"/>
        <v>19.929846938775515</v>
      </c>
      <c r="F7" s="201">
        <f t="shared" si="2"/>
        <v>20.028841531805803</v>
      </c>
      <c r="G7" s="201">
        <f t="shared" si="2"/>
        <v>20.019118257936327</v>
      </c>
    </row>
    <row r="9" spans="1:7" x14ac:dyDescent="0.2">
      <c r="A9" s="4" t="s">
        <v>173</v>
      </c>
    </row>
    <row r="10" spans="1:7" x14ac:dyDescent="0.2">
      <c r="A10" s="175" t="s">
        <v>116</v>
      </c>
      <c r="B10" s="175">
        <v>1.5</v>
      </c>
      <c r="C10" s="175">
        <v>2</v>
      </c>
      <c r="D10" s="175">
        <v>2.5</v>
      </c>
      <c r="E10" s="175">
        <v>3</v>
      </c>
      <c r="F10" s="175">
        <v>3.5</v>
      </c>
    </row>
    <row r="11" spans="1:7" x14ac:dyDescent="0.2">
      <c r="A11" s="175" t="s">
        <v>117</v>
      </c>
      <c r="B11" s="628">
        <f>(100/B10)^2</f>
        <v>4444.4444444444453</v>
      </c>
      <c r="C11" s="629">
        <f>(100/C10)^2</f>
        <v>2500</v>
      </c>
      <c r="D11" s="629">
        <f>(100/D10)^2</f>
        <v>1600</v>
      </c>
      <c r="E11" s="628">
        <f>(100/E10)^2</f>
        <v>1111.1111111111113</v>
      </c>
      <c r="F11" s="628">
        <f>(100/F10)^2</f>
        <v>816.32653061224494</v>
      </c>
    </row>
    <row r="12" spans="1:7" ht="25.5" x14ac:dyDescent="0.2">
      <c r="A12" s="624" t="s">
        <v>175</v>
      </c>
      <c r="B12" s="628">
        <f>B10*SQRT(20)</f>
        <v>6.7082039324993694</v>
      </c>
      <c r="C12" s="629">
        <f t="shared" ref="C12:F12" si="3">C10*SQRT(20)</f>
        <v>8.9442719099991592</v>
      </c>
      <c r="D12" s="629">
        <f t="shared" si="3"/>
        <v>11.180339887498949</v>
      </c>
      <c r="E12" s="628">
        <f t="shared" si="3"/>
        <v>13.416407864998739</v>
      </c>
      <c r="F12" s="628">
        <f t="shared" si="3"/>
        <v>15.652475842498529</v>
      </c>
    </row>
    <row r="13" spans="1:7" ht="25.5" x14ac:dyDescent="0.2">
      <c r="A13" s="624" t="s">
        <v>176</v>
      </c>
      <c r="B13" s="628">
        <f>SQRT((B12^2)/PI())</f>
        <v>3.7846987830302403</v>
      </c>
      <c r="C13" s="629">
        <f>SQRT((C12^2)/PI())</f>
        <v>5.0462650440403207</v>
      </c>
      <c r="D13" s="629">
        <f>SQRT((D12^2)/PI())</f>
        <v>6.3078313050504002</v>
      </c>
      <c r="E13" s="628">
        <f>SQRT((E12^2)/PI())</f>
        <v>7.5693975660604806</v>
      </c>
      <c r="F13" s="628">
        <f>SQRT((F12^2)/PI())</f>
        <v>8.8309638270705602</v>
      </c>
    </row>
    <row r="14" spans="1:7" x14ac:dyDescent="0.2">
      <c r="A14" s="175" t="s">
        <v>170</v>
      </c>
      <c r="B14" s="630">
        <f>B12^2/10000</f>
        <v>4.5000000000000005E-3</v>
      </c>
      <c r="C14" s="631">
        <f t="shared" ref="C14:F14" si="4">C12^2/10000</f>
        <v>8.0000000000000019E-3</v>
      </c>
      <c r="D14" s="631">
        <f t="shared" si="4"/>
        <v>1.2500000000000001E-2</v>
      </c>
      <c r="E14" s="630">
        <f t="shared" si="4"/>
        <v>1.8000000000000002E-2</v>
      </c>
      <c r="F14" s="630">
        <f t="shared" si="4"/>
        <v>2.4500000000000004E-2</v>
      </c>
    </row>
  </sheetData>
  <sheetProtection algorithmName="SHA-512" hashValue="UOrHe8iNR4pNxtrXho/YhHd0R5h2dxF4vmvg1bhk7yUIJMT1KIpERFQLtt59Urx69Cpbcc4K/NQ3i7EsvrZoBw==" saltValue="gdwxlUIFdMVLn187yXwuIA==" spinCount="100000" sheet="1" objects="1" scenarios="1"/>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C5D9F1"/>
  </sheetPr>
  <dimension ref="A1:D5"/>
  <sheetViews>
    <sheetView workbookViewId="0">
      <selection activeCell="M30" sqref="M30"/>
    </sheetView>
  </sheetViews>
  <sheetFormatPr defaultRowHeight="12.75" x14ac:dyDescent="0.2"/>
  <cols>
    <col min="1" max="1" width="14.42578125" style="204" customWidth="1"/>
    <col min="2" max="2" width="14.42578125" style="193" customWidth="1"/>
    <col min="3" max="3" width="66.42578125" style="202" customWidth="1"/>
    <col min="4" max="4" width="11.7109375" customWidth="1"/>
  </cols>
  <sheetData>
    <row r="1" spans="1:4" x14ac:dyDescent="0.2">
      <c r="A1" s="203" t="s">
        <v>118</v>
      </c>
      <c r="B1" s="197" t="s">
        <v>119</v>
      </c>
      <c r="C1" s="198" t="s">
        <v>120</v>
      </c>
      <c r="D1" s="199" t="s">
        <v>121</v>
      </c>
    </row>
    <row r="2" spans="1:4" ht="27.75" customHeight="1" x14ac:dyDescent="0.2">
      <c r="A2" s="205" t="s">
        <v>122</v>
      </c>
      <c r="B2" s="200">
        <v>1</v>
      </c>
      <c r="C2" s="206" t="s">
        <v>123</v>
      </c>
      <c r="D2" s="201" t="s">
        <v>124</v>
      </c>
    </row>
    <row r="3" spans="1:4" ht="27.75" customHeight="1" x14ac:dyDescent="0.2">
      <c r="A3" s="205" t="s">
        <v>125</v>
      </c>
      <c r="B3" s="200">
        <v>2.1</v>
      </c>
      <c r="C3" s="206" t="s">
        <v>126</v>
      </c>
      <c r="D3" s="201" t="s">
        <v>124</v>
      </c>
    </row>
    <row r="4" spans="1:4" ht="35.25" customHeight="1" x14ac:dyDescent="0.2">
      <c r="A4" s="207" t="s">
        <v>127</v>
      </c>
      <c r="B4" s="200" t="s">
        <v>128</v>
      </c>
      <c r="C4" s="353" t="s">
        <v>129</v>
      </c>
      <c r="D4" s="208" t="s">
        <v>124</v>
      </c>
    </row>
    <row r="5" spans="1:4" ht="35.25" customHeight="1" x14ac:dyDescent="0.2">
      <c r="A5" s="205" t="s">
        <v>130</v>
      </c>
      <c r="B5" s="200">
        <v>3</v>
      </c>
      <c r="C5" s="353" t="s">
        <v>131</v>
      </c>
      <c r="D5" s="354" t="s">
        <v>177</v>
      </c>
    </row>
  </sheetData>
  <sheetProtection algorithmName="SHA-512" hashValue="jhWaW5XBVjsm8ABXuQEUj2vPkyUi6kBEIO40kFB8hDZNnYYTEyNQDU7oX1dnPaZ3eeGG5qwxCJZUIjBWHT7uNQ==" saltValue="ygKuZ7dRBrNAKUmOrikB2A==" spinCount="100000" sheet="1" objects="1" scenarios="1"/>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8288-F75F-4B6B-96EF-3FABC1DA9FCB}">
  <sheetPr>
    <tabColor rgb="FFC5D9F1"/>
  </sheetPr>
  <dimension ref="A1:A5"/>
  <sheetViews>
    <sheetView workbookViewId="0">
      <selection activeCell="L26" sqref="L26"/>
    </sheetView>
  </sheetViews>
  <sheetFormatPr defaultColWidth="10.5703125" defaultRowHeight="15" x14ac:dyDescent="0.2"/>
  <cols>
    <col min="1" max="1" width="93" style="2" customWidth="1"/>
    <col min="2" max="16384" width="10.5703125" style="2"/>
  </cols>
  <sheetData>
    <row r="1" spans="1:1" ht="15.75" x14ac:dyDescent="0.25">
      <c r="A1" s="390" t="s">
        <v>132</v>
      </c>
    </row>
    <row r="2" spans="1:1" x14ac:dyDescent="0.2">
      <c r="A2" s="391"/>
    </row>
    <row r="3" spans="1:1" ht="60" x14ac:dyDescent="0.2">
      <c r="A3" s="391" t="s">
        <v>133</v>
      </c>
    </row>
    <row r="4" spans="1:1" x14ac:dyDescent="0.2">
      <c r="A4" s="391"/>
    </row>
    <row r="5" spans="1:1" ht="75" x14ac:dyDescent="0.2">
      <c r="A5" s="392" t="s">
        <v>134</v>
      </c>
    </row>
  </sheetData>
  <sheetProtection algorithmName="SHA-512" hashValue="MWngaSvnJUY73qDbMzUwPijoBR94Wd3gsdjd/lMEeHGwPsfjBjV+EU8kP/ePzSX9G1Ma70PftVCLv/pxf+yclg==" saltValue="ly3cZdy5JhcJjHitqaepv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ba307d-a6f6-4564-998c-81d39fed1221">
      <Terms xmlns="http://schemas.microsoft.com/office/infopath/2007/PartnerControls"/>
    </lcf76f155ced4ddcb4097134ff3c332f>
    <TaxCatchAll xmlns="e60d9eda-c8d8-45b5-bedd-b5d39d7b56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ACA07D9C5A74449FE0EFCE0A45E698" ma:contentTypeVersion="16" ma:contentTypeDescription="Create a new document." ma:contentTypeScope="" ma:versionID="7e4817a8da0074ea479ede1cae989de5">
  <xsd:schema xmlns:xsd="http://www.w3.org/2001/XMLSchema" xmlns:xs="http://www.w3.org/2001/XMLSchema" xmlns:p="http://schemas.microsoft.com/office/2006/metadata/properties" xmlns:ns2="6aba307d-a6f6-4564-998c-81d39fed1221" xmlns:ns3="e60d9eda-c8d8-45b5-bedd-b5d39d7b5622" targetNamespace="http://schemas.microsoft.com/office/2006/metadata/properties" ma:root="true" ma:fieldsID="9494f31be7aa14e4852a765512ad7975" ns2:_="" ns3:_="">
    <xsd:import namespace="6aba307d-a6f6-4564-998c-81d39fed1221"/>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ba307d-a6f6-4564-998c-81d39fed12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1da3c7d-0875-4aaa-b441-ae71f3c21653}"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C7F256-7E3F-407C-8402-DD7FFB9EF9DB}">
  <ds:schemaRefs>
    <ds:schemaRef ds:uri="http://schemas.microsoft.com/sharepoint/v3/contenttype/forms"/>
  </ds:schemaRefs>
</ds:datastoreItem>
</file>

<file path=customXml/itemProps2.xml><?xml version="1.0" encoding="utf-8"?>
<ds:datastoreItem xmlns:ds="http://schemas.openxmlformats.org/officeDocument/2006/customXml" ds:itemID="{0582CC7C-C16E-4B87-ADDD-82B1DA5C9B5E}">
  <ds:schemaRefs>
    <ds:schemaRef ds:uri="http://purl.org/dc/term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e60d9eda-c8d8-45b5-bedd-b5d39d7b5622"/>
    <ds:schemaRef ds:uri="6aba307d-a6f6-4564-998c-81d39fed1221"/>
    <ds:schemaRef ds:uri="http://purl.org/dc/dcmitype/"/>
  </ds:schemaRefs>
</ds:datastoreItem>
</file>

<file path=customXml/itemProps3.xml><?xml version="1.0" encoding="utf-8"?>
<ds:datastoreItem xmlns:ds="http://schemas.openxmlformats.org/officeDocument/2006/customXml" ds:itemID="{5E811066-E485-4293-95A0-DF71D2883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ba307d-a6f6-4564-998c-81d39fed1221"/>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33</vt:i4>
      </vt:variant>
    </vt:vector>
  </HeadingPairs>
  <TitlesOfParts>
    <vt:vector size="70" baseType="lpstr">
      <vt:lpstr>Plot Survey Sheet_option 1</vt:lpstr>
      <vt:lpstr>Lookups</vt:lpstr>
      <vt:lpstr>Template plot sheet</vt:lpstr>
      <vt:lpstr>Stratum summary sheet V3.0</vt:lpstr>
      <vt:lpstr>Plot1</vt:lpstr>
      <vt:lpstr>Plot2</vt:lpstr>
      <vt:lpstr>Plot3</vt:lpstr>
      <vt:lpstr>Plot4</vt:lpstr>
      <vt:lpstr>Plot5</vt:lpstr>
      <vt:lpstr>Plot6</vt:lpstr>
      <vt:lpstr>Plot7</vt:lpstr>
      <vt:lpstr>Plot8</vt:lpstr>
      <vt:lpstr>Plot9</vt:lpstr>
      <vt:lpstr>Plot10</vt:lpstr>
      <vt:lpstr>Plot11</vt:lpstr>
      <vt:lpstr>Plot12</vt:lpstr>
      <vt:lpstr>Plot13</vt:lpstr>
      <vt:lpstr>Plot14</vt:lpstr>
      <vt:lpstr>Plot15</vt:lpstr>
      <vt:lpstr>Plot16</vt:lpstr>
      <vt:lpstr>Plot17</vt:lpstr>
      <vt:lpstr>Plot18</vt:lpstr>
      <vt:lpstr>Plot19</vt:lpstr>
      <vt:lpstr>Plot20</vt:lpstr>
      <vt:lpstr>Plot21</vt:lpstr>
      <vt:lpstr>Plot22</vt:lpstr>
      <vt:lpstr>Plot23</vt:lpstr>
      <vt:lpstr>Plot24</vt:lpstr>
      <vt:lpstr>Plot25</vt:lpstr>
      <vt:lpstr>Plot26</vt:lpstr>
      <vt:lpstr>Plot27</vt:lpstr>
      <vt:lpstr>Plot28</vt:lpstr>
      <vt:lpstr>Plot29</vt:lpstr>
      <vt:lpstr>Plot30</vt:lpstr>
      <vt:lpstr>Plot size and area </vt:lpstr>
      <vt:lpstr>Version control</vt:lpstr>
      <vt:lpstr>Disclaimer of warranty</vt:lpstr>
      <vt:lpstr>'Plot Survey Sheet_option 1'!Print_Area</vt:lpstr>
      <vt:lpstr>Plot1!Print_Area</vt:lpstr>
      <vt:lpstr>Plot10!Print_Area</vt:lpstr>
      <vt:lpstr>Plot11!Print_Area</vt:lpstr>
      <vt:lpstr>Plot12!Print_Area</vt:lpstr>
      <vt:lpstr>Plot13!Print_Area</vt:lpstr>
      <vt:lpstr>Plot14!Print_Area</vt:lpstr>
      <vt:lpstr>Plot15!Print_Area</vt:lpstr>
      <vt:lpstr>Plot16!Print_Area</vt:lpstr>
      <vt:lpstr>Plot17!Print_Area</vt:lpstr>
      <vt:lpstr>Plot18!Print_Area</vt:lpstr>
      <vt:lpstr>Plot19!Print_Area</vt:lpstr>
      <vt:lpstr>Plot2!Print_Area</vt:lpstr>
      <vt:lpstr>Plot20!Print_Area</vt:lpstr>
      <vt:lpstr>Plot21!Print_Area</vt:lpstr>
      <vt:lpstr>Plot22!Print_Area</vt:lpstr>
      <vt:lpstr>Plot23!Print_Area</vt:lpstr>
      <vt:lpstr>Plot24!Print_Area</vt:lpstr>
      <vt:lpstr>Plot25!Print_Area</vt:lpstr>
      <vt:lpstr>Plot26!Print_Area</vt:lpstr>
      <vt:lpstr>Plot27!Print_Area</vt:lpstr>
      <vt:lpstr>Plot28!Print_Area</vt:lpstr>
      <vt:lpstr>Plot29!Print_Area</vt:lpstr>
      <vt:lpstr>Plot3!Print_Area</vt:lpstr>
      <vt:lpstr>Plot30!Print_Area</vt:lpstr>
      <vt:lpstr>Plot4!Print_Area</vt:lpstr>
      <vt:lpstr>Plot5!Print_Area</vt:lpstr>
      <vt:lpstr>Plot6!Print_Area</vt:lpstr>
      <vt:lpstr>Plot7!Print_Area</vt:lpstr>
      <vt:lpstr>Plot8!Print_Area</vt:lpstr>
      <vt:lpstr>Plot9!Print_Area</vt:lpstr>
      <vt:lpstr>'Stratum summary sheet V3.0'!Print_Area</vt:lpstr>
      <vt:lpstr>'Template plot sheet'!Print_Area</vt:lpstr>
    </vt:vector>
  </TitlesOfParts>
  <Manager/>
  <Company>Forestry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Williams</dc:creator>
  <cp:keywords/>
  <dc:description/>
  <cp:lastModifiedBy>Phoebe Golden</cp:lastModifiedBy>
  <cp:revision/>
  <dcterms:created xsi:type="dcterms:W3CDTF">2003-11-25T13:33:26Z</dcterms:created>
  <dcterms:modified xsi:type="dcterms:W3CDTF">2025-07-24T14:30:04Z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0x010100F3ACA07D9C5A74449FE0EFCE0A45E698</vt:lpwstr>
  </property>
  <property fmtid="{D5CDD505-2E9C-101B-9397-08002B2CF9AE}" pid="5" name="MediaServiceImageTags">
    <vt:lpwstr/>
  </property>
</Properties>
</file>