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ricardogroup.sharepoint.com/sites/ED22854/Shared Documents/Project/02 Project Delivery/04 Tasks/Task 6b Tool/FINAL/FINAL ADDRESSED/"/>
    </mc:Choice>
  </mc:AlternateContent>
  <xr:revisionPtr revIDLastSave="22" documentId="8_{9A43EDA7-E34B-4019-92A2-834D6F834DFF}" xr6:coauthVersionLast="47" xr6:coauthVersionMax="47" xr10:uidLastSave="{E03CBF5C-4817-40D4-B299-77CB8847DE88}"/>
  <bookViews>
    <workbookView xWindow="-110" yWindow="-110" windowWidth="19420" windowHeight="10300" tabRatio="500" xr2:uid="{00000000-000D-0000-FFFF-FFFF00000000}"/>
  </bookViews>
  <sheets>
    <sheet name="Guide" sheetId="1" r:id="rId1"/>
    <sheet name="Inputs" sheetId="2" r:id="rId2"/>
    <sheet name="Cashflow" sheetId="3" r:id="rId3"/>
    <sheet name="NPVs" sheetId="4" r:id="rId4"/>
    <sheet name="Summary" sheetId="5" r:id="rId5"/>
    <sheet name="Calculations" sheetId="6" r:id="rId6"/>
    <sheet name="Standardised Costs" sheetId="7" r:id="rId7"/>
    <sheet name="Income Calcs"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1" i="3" l="1"/>
  <c r="C27" i="6"/>
  <c r="C99" i="2" l="1"/>
  <c r="B103" i="2" s="1"/>
  <c r="B104" i="2" s="1"/>
  <c r="B105" i="2" s="1"/>
  <c r="B106" i="2" s="1"/>
  <c r="B107" i="2" s="1"/>
  <c r="B108" i="2" s="1"/>
  <c r="B109" i="2" s="1"/>
  <c r="B110" i="2" s="1"/>
  <c r="B111" i="2" s="1"/>
  <c r="B112" i="2" s="1"/>
  <c r="B113" i="2" s="1"/>
  <c r="B114" i="2" s="1"/>
  <c r="B115" i="2" s="1"/>
  <c r="B116" i="2" s="1"/>
  <c r="B117" i="2" s="1"/>
  <c r="B118" i="2" s="1"/>
  <c r="B119" i="2" s="1"/>
  <c r="B120" i="2" s="1"/>
  <c r="B121" i="2" s="1"/>
  <c r="H55" i="8"/>
  <c r="G54" i="8"/>
  <c r="E54" i="8"/>
  <c r="G53" i="8"/>
  <c r="E53" i="8"/>
  <c r="G52" i="8"/>
  <c r="G55" i="8" s="1"/>
  <c r="E52" i="8"/>
  <c r="E55" i="8" s="1"/>
  <c r="H51" i="8"/>
  <c r="G51" i="8"/>
  <c r="E51" i="8"/>
  <c r="G50" i="8"/>
  <c r="E50" i="8"/>
  <c r="G49" i="8"/>
  <c r="E49" i="8"/>
  <c r="G48" i="8"/>
  <c r="E48" i="8"/>
  <c r="H47" i="8"/>
  <c r="G46" i="8"/>
  <c r="E46" i="8"/>
  <c r="G45" i="8"/>
  <c r="G47" i="8" s="1"/>
  <c r="E45" i="8"/>
  <c r="G44" i="8"/>
  <c r="E44" i="8"/>
  <c r="H43" i="8"/>
  <c r="G42" i="8"/>
  <c r="E42" i="8"/>
  <c r="G41" i="8"/>
  <c r="E41" i="8"/>
  <c r="G40" i="8"/>
  <c r="G43" i="8" s="1"/>
  <c r="E40" i="8"/>
  <c r="E43" i="8" s="1"/>
  <c r="AB31" i="8"/>
  <c r="AB30" i="8"/>
  <c r="AB29" i="8"/>
  <c r="AB28" i="8"/>
  <c r="AB27" i="8"/>
  <c r="AB26" i="8"/>
  <c r="AB25" i="8"/>
  <c r="AB24" i="8"/>
  <c r="AB23" i="8"/>
  <c r="AB22" i="8"/>
  <c r="AB21" i="8"/>
  <c r="AB20" i="8"/>
  <c r="AB19" i="8"/>
  <c r="AC19" i="8" s="1"/>
  <c r="H19" i="8"/>
  <c r="J19" i="8" s="1"/>
  <c r="AB18" i="8"/>
  <c r="J18" i="8"/>
  <c r="H18" i="8"/>
  <c r="AB17" i="8"/>
  <c r="H17" i="8"/>
  <c r="J17" i="8" s="1"/>
  <c r="A7" i="8"/>
  <c r="C257" i="7"/>
  <c r="C253" i="7"/>
  <c r="C245" i="7"/>
  <c r="C237" i="7"/>
  <c r="C229" i="7"/>
  <c r="C225" i="7"/>
  <c r="C221" i="7"/>
  <c r="C217" i="7"/>
  <c r="C213" i="7"/>
  <c r="C209" i="7"/>
  <c r="C205" i="7"/>
  <c r="C197" i="7"/>
  <c r="C189" i="7"/>
  <c r="C181" i="7"/>
  <c r="C177" i="7"/>
  <c r="C173" i="7"/>
  <c r="C169" i="7"/>
  <c r="C165" i="7"/>
  <c r="C161" i="7"/>
  <c r="F133" i="7"/>
  <c r="D133" i="7"/>
  <c r="A133" i="7"/>
  <c r="C133" i="7" s="1"/>
  <c r="F132" i="7"/>
  <c r="D132" i="7"/>
  <c r="E119" i="7"/>
  <c r="E118" i="7"/>
  <c r="E113" i="7"/>
  <c r="E112" i="7"/>
  <c r="C82" i="7"/>
  <c r="C81" i="7"/>
  <c r="C78" i="7"/>
  <c r="C77" i="7"/>
  <c r="C70" i="7"/>
  <c r="C68" i="7"/>
  <c r="C67" i="7"/>
  <c r="C65" i="7"/>
  <c r="C64" i="7"/>
  <c r="C62" i="7"/>
  <c r="C61" i="7"/>
  <c r="C59" i="7"/>
  <c r="C58" i="7"/>
  <c r="C56" i="7"/>
  <c r="C55" i="7"/>
  <c r="E17" i="7"/>
  <c r="C74" i="7" s="1"/>
  <c r="E16" i="7"/>
  <c r="E15" i="7"/>
  <c r="C73" i="7" s="1"/>
  <c r="E14" i="7"/>
  <c r="C72" i="7" s="1"/>
  <c r="E13" i="7"/>
  <c r="C76" i="7" s="1"/>
  <c r="E12" i="7"/>
  <c r="C75" i="7" s="1"/>
  <c r="C31" i="6"/>
  <c r="B132" i="7" s="1"/>
  <c r="C29" i="6"/>
  <c r="C28" i="6"/>
  <c r="C25" i="6"/>
  <c r="C24" i="6"/>
  <c r="C23" i="6"/>
  <c r="C22" i="6" s="1"/>
  <c r="C21" i="6"/>
  <c r="C20" i="6"/>
  <c r="C19" i="6"/>
  <c r="C18" i="6"/>
  <c r="C17" i="6"/>
  <c r="C15" i="6"/>
  <c r="C14" i="6"/>
  <c r="C13" i="6"/>
  <c r="AC26" i="8" s="1"/>
  <c r="C11" i="6"/>
  <c r="C10" i="6"/>
  <c r="C9" i="6"/>
  <c r="I19" i="8" s="1"/>
  <c r="AD19" i="8" s="1"/>
  <c r="C8" i="6"/>
  <c r="I18" i="8" s="1"/>
  <c r="AD18" i="8" s="1"/>
  <c r="C7" i="6"/>
  <c r="I17" i="8" s="1"/>
  <c r="AD17" i="8" s="1"/>
  <c r="C5" i="6"/>
  <c r="B11" i="5"/>
  <c r="Q54" i="4"/>
  <c r="P54" i="4"/>
  <c r="O54" i="4"/>
  <c r="N54" i="4"/>
  <c r="M54" i="4"/>
  <c r="L54" i="4"/>
  <c r="K54" i="4"/>
  <c r="J54" i="4"/>
  <c r="I54" i="4"/>
  <c r="H54" i="4"/>
  <c r="BX12" i="4"/>
  <c r="BY12" i="4" s="1"/>
  <c r="BZ12" i="4" s="1"/>
  <c r="CA12" i="4" s="1"/>
  <c r="CB12" i="4" s="1"/>
  <c r="CC12" i="4" s="1"/>
  <c r="CD12" i="4" s="1"/>
  <c r="CE12" i="4" s="1"/>
  <c r="CF12" i="4" s="1"/>
  <c r="CG12" i="4" s="1"/>
  <c r="CH12" i="4" s="1"/>
  <c r="CI12" i="4" s="1"/>
  <c r="CJ12" i="4" s="1"/>
  <c r="CK12" i="4" s="1"/>
  <c r="CL12" i="4" s="1"/>
  <c r="CM12" i="4" s="1"/>
  <c r="CN12" i="4" s="1"/>
  <c r="CO12" i="4" s="1"/>
  <c r="CP12" i="4" s="1"/>
  <c r="CQ12" i="4" s="1"/>
  <c r="CR12" i="4" s="1"/>
  <c r="CS12" i="4" s="1"/>
  <c r="CT12" i="4" s="1"/>
  <c r="CU12" i="4" s="1"/>
  <c r="CV12" i="4" s="1"/>
  <c r="CW12" i="4" s="1"/>
  <c r="CX12" i="4" s="1"/>
  <c r="CY12" i="4" s="1"/>
  <c r="CZ12" i="4" s="1"/>
  <c r="AO12" i="4"/>
  <c r="AP12" i="4" s="1"/>
  <c r="AQ12" i="4" s="1"/>
  <c r="AR12" i="4" s="1"/>
  <c r="AS12" i="4" s="1"/>
  <c r="AT12" i="4" s="1"/>
  <c r="AU12" i="4" s="1"/>
  <c r="AV12" i="4" s="1"/>
  <c r="AW12" i="4" s="1"/>
  <c r="AX12" i="4" s="1"/>
  <c r="AY12" i="4" s="1"/>
  <c r="AZ12" i="4" s="1"/>
  <c r="BA12" i="4" s="1"/>
  <c r="BB12" i="4" s="1"/>
  <c r="BC12" i="4" s="1"/>
  <c r="BD12" i="4" s="1"/>
  <c r="BE12" i="4" s="1"/>
  <c r="BF12" i="4" s="1"/>
  <c r="BG12" i="4" s="1"/>
  <c r="BH12" i="4" s="1"/>
  <c r="BI12" i="4" s="1"/>
  <c r="BJ12" i="4" s="1"/>
  <c r="BK12" i="4" s="1"/>
  <c r="BL12" i="4" s="1"/>
  <c r="BM12" i="4" s="1"/>
  <c r="BN12" i="4" s="1"/>
  <c r="BO12" i="4" s="1"/>
  <c r="BP12" i="4" s="1"/>
  <c r="BQ12" i="4" s="1"/>
  <c r="BR12" i="4" s="1"/>
  <c r="BS12" i="4" s="1"/>
  <c r="BT12" i="4" s="1"/>
  <c r="BU12" i="4" s="1"/>
  <c r="BV12" i="4" s="1"/>
  <c r="BW12" i="4" s="1"/>
  <c r="AK12" i="4"/>
  <c r="AL12" i="4" s="1"/>
  <c r="AM12" i="4" s="1"/>
  <c r="AN12" i="4" s="1"/>
  <c r="N12" i="4"/>
  <c r="O12" i="4" s="1"/>
  <c r="P12" i="4" s="1"/>
  <c r="Q12" i="4" s="1"/>
  <c r="R12" i="4" s="1"/>
  <c r="S12" i="4" s="1"/>
  <c r="T12" i="4" s="1"/>
  <c r="U12" i="4" s="1"/>
  <c r="V12" i="4" s="1"/>
  <c r="W12" i="4" s="1"/>
  <c r="X12" i="4" s="1"/>
  <c r="Y12" i="4" s="1"/>
  <c r="Z12" i="4" s="1"/>
  <c r="AA12" i="4" s="1"/>
  <c r="AB12" i="4" s="1"/>
  <c r="AC12" i="4" s="1"/>
  <c r="AD12" i="4" s="1"/>
  <c r="AE12" i="4" s="1"/>
  <c r="AF12" i="4" s="1"/>
  <c r="AG12" i="4" s="1"/>
  <c r="AH12" i="4" s="1"/>
  <c r="AI12" i="4" s="1"/>
  <c r="AJ12" i="4" s="1"/>
  <c r="M12" i="4"/>
  <c r="L12" i="4"/>
  <c r="F12" i="4"/>
  <c r="G12" i="4" s="1"/>
  <c r="H12" i="4" s="1"/>
  <c r="I12" i="4" s="1"/>
  <c r="J12" i="4" s="1"/>
  <c r="K12" i="4" s="1"/>
  <c r="CH11" i="4"/>
  <c r="CI11" i="4" s="1"/>
  <c r="CJ11" i="4" s="1"/>
  <c r="CK11" i="4" s="1"/>
  <c r="CL11" i="4" s="1"/>
  <c r="CM11" i="4" s="1"/>
  <c r="CN11" i="4" s="1"/>
  <c r="CO11" i="4" s="1"/>
  <c r="CP11" i="4" s="1"/>
  <c r="CQ11" i="4" s="1"/>
  <c r="CR11" i="4" s="1"/>
  <c r="CS11" i="4" s="1"/>
  <c r="CT11" i="4" s="1"/>
  <c r="CU11" i="4" s="1"/>
  <c r="CV11" i="4" s="1"/>
  <c r="CW11" i="4" s="1"/>
  <c r="CX11" i="4" s="1"/>
  <c r="CY11" i="4" s="1"/>
  <c r="CZ11" i="4" s="1"/>
  <c r="CC11" i="4"/>
  <c r="CD11" i="4" s="1"/>
  <c r="CE11" i="4" s="1"/>
  <c r="CF11" i="4" s="1"/>
  <c r="CG11" i="4" s="1"/>
  <c r="BD11" i="4"/>
  <c r="BE11" i="4" s="1"/>
  <c r="BF11" i="4" s="1"/>
  <c r="BG11" i="4" s="1"/>
  <c r="BH11" i="4" s="1"/>
  <c r="BI11" i="4" s="1"/>
  <c r="BJ11" i="4" s="1"/>
  <c r="BK11" i="4" s="1"/>
  <c r="BL11" i="4" s="1"/>
  <c r="BM11" i="4" s="1"/>
  <c r="BN11" i="4" s="1"/>
  <c r="BO11" i="4" s="1"/>
  <c r="BP11" i="4" s="1"/>
  <c r="BQ11" i="4" s="1"/>
  <c r="BR11" i="4" s="1"/>
  <c r="BS11" i="4" s="1"/>
  <c r="BT11" i="4" s="1"/>
  <c r="BU11" i="4" s="1"/>
  <c r="BV11" i="4" s="1"/>
  <c r="BW11" i="4" s="1"/>
  <c r="BX11" i="4" s="1"/>
  <c r="BY11" i="4" s="1"/>
  <c r="BZ11" i="4" s="1"/>
  <c r="CA11" i="4" s="1"/>
  <c r="CB11" i="4" s="1"/>
  <c r="O11" i="4"/>
  <c r="P11" i="4" s="1"/>
  <c r="Q11" i="4" s="1"/>
  <c r="R11" i="4" s="1"/>
  <c r="S11" i="4" s="1"/>
  <c r="T11" i="4" s="1"/>
  <c r="U11" i="4" s="1"/>
  <c r="V11" i="4" s="1"/>
  <c r="W11" i="4" s="1"/>
  <c r="X11" i="4" s="1"/>
  <c r="Y11" i="4" s="1"/>
  <c r="Z11" i="4" s="1"/>
  <c r="AA11" i="4" s="1"/>
  <c r="AB11" i="4" s="1"/>
  <c r="AC11" i="4" s="1"/>
  <c r="AD11" i="4" s="1"/>
  <c r="AE11" i="4" s="1"/>
  <c r="AF11" i="4" s="1"/>
  <c r="AG11" i="4" s="1"/>
  <c r="AH11" i="4" s="1"/>
  <c r="AI11" i="4" s="1"/>
  <c r="AJ11" i="4" s="1"/>
  <c r="AK11" i="4" s="1"/>
  <c r="AL11" i="4" s="1"/>
  <c r="AM11" i="4" s="1"/>
  <c r="AN11" i="4" s="1"/>
  <c r="AO11" i="4" s="1"/>
  <c r="AP11" i="4" s="1"/>
  <c r="AQ11" i="4" s="1"/>
  <c r="AR11" i="4" s="1"/>
  <c r="AS11" i="4" s="1"/>
  <c r="AT11" i="4" s="1"/>
  <c r="AU11" i="4" s="1"/>
  <c r="AV11" i="4" s="1"/>
  <c r="AW11" i="4" s="1"/>
  <c r="AX11" i="4" s="1"/>
  <c r="AY11" i="4" s="1"/>
  <c r="AZ11" i="4" s="1"/>
  <c r="BA11" i="4" s="1"/>
  <c r="BB11" i="4" s="1"/>
  <c r="BC11" i="4" s="1"/>
  <c r="G11" i="4"/>
  <c r="H11" i="4" s="1"/>
  <c r="I11" i="4" s="1"/>
  <c r="J11" i="4" s="1"/>
  <c r="K11" i="4" s="1"/>
  <c r="L11" i="4" s="1"/>
  <c r="M11" i="4" s="1"/>
  <c r="N11" i="4" s="1"/>
  <c r="F11" i="4"/>
  <c r="D114" i="3"/>
  <c r="C114" i="3" s="1"/>
  <c r="CY107" i="3"/>
  <c r="CX107" i="3"/>
  <c r="CW107" i="3"/>
  <c r="CV107" i="3"/>
  <c r="CU107" i="3"/>
  <c r="CT107" i="3"/>
  <c r="CS107" i="3"/>
  <c r="CR107" i="3"/>
  <c r="CQ107" i="3"/>
  <c r="CP107" i="3"/>
  <c r="CO107" i="3"/>
  <c r="CN107" i="3"/>
  <c r="CM107" i="3"/>
  <c r="CL107" i="3"/>
  <c r="CK107" i="3"/>
  <c r="CJ107" i="3"/>
  <c r="CI107" i="3"/>
  <c r="CH107" i="3"/>
  <c r="CG107" i="3"/>
  <c r="CF107" i="3"/>
  <c r="CE107" i="3"/>
  <c r="CD107" i="3"/>
  <c r="CC107" i="3"/>
  <c r="CB107" i="3"/>
  <c r="CA107" i="3"/>
  <c r="BZ107" i="3"/>
  <c r="BY107" i="3"/>
  <c r="BX107" i="3"/>
  <c r="BW107" i="3"/>
  <c r="BV107" i="3"/>
  <c r="BU107"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U107" i="3"/>
  <c r="AT107" i="3"/>
  <c r="AS107" i="3"/>
  <c r="AR107" i="3"/>
  <c r="AQ107" i="3"/>
  <c r="AP107" i="3"/>
  <c r="AO107" i="3"/>
  <c r="AN107" i="3"/>
  <c r="AM107" i="3"/>
  <c r="AL107" i="3"/>
  <c r="AK107" i="3"/>
  <c r="AJ107" i="3"/>
  <c r="AI107" i="3"/>
  <c r="AH107" i="3"/>
  <c r="AG107" i="3"/>
  <c r="AF107" i="3"/>
  <c r="AE107" i="3"/>
  <c r="AD107" i="3"/>
  <c r="AC107" i="3"/>
  <c r="AB107" i="3"/>
  <c r="AA107" i="3"/>
  <c r="Z107" i="3"/>
  <c r="Y107" i="3"/>
  <c r="X107" i="3"/>
  <c r="W107" i="3"/>
  <c r="V107" i="3"/>
  <c r="U107" i="3"/>
  <c r="T107" i="3"/>
  <c r="S107" i="3"/>
  <c r="R107" i="3"/>
  <c r="Q107" i="3"/>
  <c r="P107" i="3"/>
  <c r="O107" i="3"/>
  <c r="N107" i="3"/>
  <c r="M107" i="3"/>
  <c r="L107" i="3"/>
  <c r="K107" i="3"/>
  <c r="J107" i="3"/>
  <c r="I107" i="3"/>
  <c r="H107" i="3"/>
  <c r="G107" i="3"/>
  <c r="F107" i="3"/>
  <c r="E107" i="3"/>
  <c r="D107" i="3"/>
  <c r="CY106" i="3"/>
  <c r="CX106" i="3"/>
  <c r="CW106" i="3"/>
  <c r="CV106" i="3"/>
  <c r="CU106" i="3"/>
  <c r="CT106" i="3"/>
  <c r="CS106" i="3"/>
  <c r="CR106" i="3"/>
  <c r="CQ106" i="3"/>
  <c r="CP106" i="3"/>
  <c r="CO106" i="3"/>
  <c r="CN106" i="3"/>
  <c r="CM106" i="3"/>
  <c r="CL106" i="3"/>
  <c r="CK106" i="3"/>
  <c r="CJ106" i="3"/>
  <c r="CI106" i="3"/>
  <c r="CH106" i="3"/>
  <c r="CG106" i="3"/>
  <c r="CF106" i="3"/>
  <c r="CE106" i="3"/>
  <c r="CD106" i="3"/>
  <c r="CC106" i="3"/>
  <c r="CB106" i="3"/>
  <c r="CA106" i="3"/>
  <c r="BZ106" i="3"/>
  <c r="BY106" i="3"/>
  <c r="BX106" i="3"/>
  <c r="BW106" i="3"/>
  <c r="BV106" i="3"/>
  <c r="BU106"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U106" i="3"/>
  <c r="AT106" i="3"/>
  <c r="AS106" i="3"/>
  <c r="AR106" i="3"/>
  <c r="AQ106" i="3"/>
  <c r="AP106" i="3"/>
  <c r="AO106" i="3"/>
  <c r="AN106" i="3"/>
  <c r="AM106" i="3"/>
  <c r="AL106" i="3"/>
  <c r="AK106" i="3"/>
  <c r="AJ106" i="3"/>
  <c r="AI106" i="3"/>
  <c r="AH106" i="3"/>
  <c r="AG106" i="3"/>
  <c r="AF106" i="3"/>
  <c r="AE106" i="3"/>
  <c r="AD106" i="3"/>
  <c r="AC106" i="3"/>
  <c r="AB106" i="3"/>
  <c r="AA106" i="3"/>
  <c r="Z106" i="3"/>
  <c r="Y106" i="3"/>
  <c r="X106" i="3"/>
  <c r="W106" i="3"/>
  <c r="V106" i="3"/>
  <c r="U106" i="3"/>
  <c r="T106" i="3"/>
  <c r="S106" i="3"/>
  <c r="R106" i="3"/>
  <c r="Q106" i="3"/>
  <c r="P106" i="3"/>
  <c r="O106" i="3"/>
  <c r="N106" i="3"/>
  <c r="M106" i="3"/>
  <c r="L106" i="3"/>
  <c r="K106" i="3"/>
  <c r="J106" i="3"/>
  <c r="I106" i="3"/>
  <c r="H106" i="3"/>
  <c r="G106" i="3"/>
  <c r="F106" i="3"/>
  <c r="D105" i="3"/>
  <c r="C105" i="3" s="1"/>
  <c r="D104" i="3"/>
  <c r="C104" i="3"/>
  <c r="C81" i="3"/>
  <c r="D3" i="3"/>
  <c r="CQ4" i="3" s="1"/>
  <c r="CQ29" i="3" s="1"/>
  <c r="C126" i="2"/>
  <c r="F102" i="2"/>
  <c r="D77" i="2"/>
  <c r="C75" i="2"/>
  <c r="B78" i="2" s="1"/>
  <c r="AP4" i="3" l="1"/>
  <c r="AP17" i="3" s="1"/>
  <c r="CL4" i="3"/>
  <c r="CL15" i="3" s="1"/>
  <c r="BE4" i="3"/>
  <c r="BQ4" i="3"/>
  <c r="BQ30" i="3" s="1"/>
  <c r="BS4" i="3"/>
  <c r="BS111" i="3" s="1"/>
  <c r="BT4" i="3"/>
  <c r="BW4" i="3"/>
  <c r="BW15" i="3" s="1"/>
  <c r="AM4" i="3"/>
  <c r="CG4" i="3"/>
  <c r="AN4" i="3"/>
  <c r="AN59" i="3" s="1"/>
  <c r="CI4" i="3"/>
  <c r="CI84" i="3" s="1"/>
  <c r="AO4" i="3"/>
  <c r="AO70" i="3" s="1"/>
  <c r="CK4" i="3"/>
  <c r="CK67" i="3" s="1"/>
  <c r="BB4" i="3"/>
  <c r="BB18" i="3" s="1"/>
  <c r="CW4" i="3"/>
  <c r="CW14" i="3" s="1"/>
  <c r="BC4" i="3"/>
  <c r="BC16" i="3" s="1"/>
  <c r="CY4" i="3"/>
  <c r="CY26" i="3" s="1"/>
  <c r="BD4" i="3"/>
  <c r="CB4" i="3"/>
  <c r="CB12" i="3" s="1"/>
  <c r="AC17" i="8"/>
  <c r="AX4" i="3"/>
  <c r="E3" i="3"/>
  <c r="AY4" i="3"/>
  <c r="AY40" i="3" s="1"/>
  <c r="BN4" i="3"/>
  <c r="BN11" i="3" s="1"/>
  <c r="CC4" i="3"/>
  <c r="CC12" i="3" s="1"/>
  <c r="CS4" i="3"/>
  <c r="E133" i="7"/>
  <c r="AC27" i="8"/>
  <c r="E47" i="8"/>
  <c r="D4" i="3"/>
  <c r="AZ4" i="3"/>
  <c r="CT4" i="3"/>
  <c r="BM4" i="3"/>
  <c r="CR4" i="3"/>
  <c r="BO4" i="3"/>
  <c r="CE4" i="3"/>
  <c r="BA4" i="3"/>
  <c r="BP4" i="3"/>
  <c r="CF4" i="3"/>
  <c r="CV4" i="3"/>
  <c r="CV84" i="3" s="1"/>
  <c r="AC18" i="8"/>
  <c r="AC30" i="8"/>
  <c r="H11" i="3"/>
  <c r="AQ4" i="3"/>
  <c r="AQ13" i="3" s="1"/>
  <c r="BI4" i="3"/>
  <c r="BX4" i="3"/>
  <c r="BX12" i="3" s="1"/>
  <c r="CM4" i="3"/>
  <c r="AS4" i="3"/>
  <c r="AS63" i="3" s="1"/>
  <c r="BJ4" i="3"/>
  <c r="BJ83" i="3" s="1"/>
  <c r="BY4" i="3"/>
  <c r="CN4" i="3"/>
  <c r="AC21" i="8"/>
  <c r="F103" i="2"/>
  <c r="AV4" i="3"/>
  <c r="AV61" i="3" s="1"/>
  <c r="BK4" i="3"/>
  <c r="BZ4" i="3"/>
  <c r="BZ9" i="3" s="1"/>
  <c r="CO4" i="3"/>
  <c r="AC24" i="8"/>
  <c r="AW4" i="3"/>
  <c r="BL4" i="3"/>
  <c r="CA4" i="3"/>
  <c r="AD33" i="8"/>
  <c r="F119" i="7"/>
  <c r="F112" i="7"/>
  <c r="F113" i="7"/>
  <c r="A134" i="7"/>
  <c r="F118" i="7"/>
  <c r="D78" i="2"/>
  <c r="B79" i="2"/>
  <c r="F104" i="2"/>
  <c r="BJ121" i="3"/>
  <c r="BK62" i="4" s="1"/>
  <c r="BK65" i="4" s="1"/>
  <c r="BJ109" i="3"/>
  <c r="BJ73" i="3"/>
  <c r="BJ65" i="3"/>
  <c r="BJ59" i="3"/>
  <c r="BJ60" i="3"/>
  <c r="BJ68" i="3"/>
  <c r="BJ54" i="3"/>
  <c r="BJ51" i="3"/>
  <c r="BJ61" i="3"/>
  <c r="BJ46" i="3"/>
  <c r="BJ50" i="3"/>
  <c r="BJ36" i="3"/>
  <c r="BJ40" i="3"/>
  <c r="BJ41" i="3"/>
  <c r="BJ38" i="3"/>
  <c r="BJ34" i="3"/>
  <c r="BJ25" i="3"/>
  <c r="BJ28" i="3"/>
  <c r="BJ29" i="3"/>
  <c r="AS85" i="3"/>
  <c r="AS78" i="3"/>
  <c r="AS60" i="3"/>
  <c r="AS50" i="3"/>
  <c r="AS46" i="3"/>
  <c r="AS43" i="3"/>
  <c r="AS35" i="3"/>
  <c r="AS26" i="3"/>
  <c r="AS16" i="3"/>
  <c r="BI85" i="3"/>
  <c r="BI95" i="3"/>
  <c r="BI70" i="3"/>
  <c r="BI28" i="3"/>
  <c r="BI13" i="3"/>
  <c r="BW75" i="3"/>
  <c r="CK111" i="3"/>
  <c r="CK110" i="3"/>
  <c r="CK109" i="3"/>
  <c r="CK112" i="3"/>
  <c r="CK121" i="3"/>
  <c r="CL62" i="4" s="1"/>
  <c r="CL65" i="4" s="1"/>
  <c r="CK86" i="3"/>
  <c r="CK113" i="3"/>
  <c r="CK63" i="3"/>
  <c r="CK84" i="3"/>
  <c r="CK68" i="3"/>
  <c r="CK85" i="3"/>
  <c r="CK65" i="3"/>
  <c r="CK57" i="3"/>
  <c r="CK87" i="3"/>
  <c r="CK60" i="3"/>
  <c r="CK59" i="3"/>
  <c r="CK51" i="3"/>
  <c r="CK72" i="3"/>
  <c r="CK79" i="3"/>
  <c r="CK55" i="3"/>
  <c r="CK47" i="3"/>
  <c r="CK46" i="3"/>
  <c r="CK53" i="3"/>
  <c r="CK82" i="3"/>
  <c r="CK52" i="3"/>
  <c r="CK69" i="3"/>
  <c r="CK44" i="3"/>
  <c r="CK70" i="3"/>
  <c r="CK43" i="3"/>
  <c r="CK40" i="3"/>
  <c r="CK71" i="3"/>
  <c r="CK33" i="3"/>
  <c r="CK21" i="3"/>
  <c r="CK9" i="3"/>
  <c r="CK34" i="3"/>
  <c r="CK45" i="3"/>
  <c r="CK38" i="3"/>
  <c r="CK29" i="3"/>
  <c r="CK16" i="3"/>
  <c r="CK27" i="3"/>
  <c r="CK20" i="3"/>
  <c r="CK39" i="3"/>
  <c r="CK26" i="3"/>
  <c r="CK15" i="3"/>
  <c r="CK28" i="3"/>
  <c r="CY110" i="3"/>
  <c r="CY121" i="3"/>
  <c r="CZ62" i="4" s="1"/>
  <c r="CZ65" i="4" s="1"/>
  <c r="CY108" i="3"/>
  <c r="CY67" i="3"/>
  <c r="CY61" i="3"/>
  <c r="CY35" i="3"/>
  <c r="CY32" i="3"/>
  <c r="AS9" i="3"/>
  <c r="CO9" i="3"/>
  <c r="CK11" i="3"/>
  <c r="CW18" i="3"/>
  <c r="BQ20" i="3"/>
  <c r="BJ22" i="3"/>
  <c r="CO31" i="3"/>
  <c r="AV112" i="3"/>
  <c r="AV63" i="3"/>
  <c r="AV86" i="3"/>
  <c r="AV38" i="3"/>
  <c r="AV29" i="3"/>
  <c r="AV28" i="3"/>
  <c r="AV25" i="3"/>
  <c r="CL109" i="3"/>
  <c r="CL112" i="3"/>
  <c r="CL108" i="3"/>
  <c r="CL95" i="3"/>
  <c r="CL113" i="3"/>
  <c r="CL110" i="3"/>
  <c r="CL83" i="3"/>
  <c r="CL85" i="3"/>
  <c r="CL79" i="3"/>
  <c r="CL71" i="3"/>
  <c r="CL80" i="3"/>
  <c r="CL86" i="3"/>
  <c r="CL84" i="3"/>
  <c r="CL68" i="3"/>
  <c r="CL72" i="3"/>
  <c r="CL64" i="3"/>
  <c r="CL73" i="3"/>
  <c r="CL65" i="3"/>
  <c r="CL47" i="3"/>
  <c r="CL94" i="3"/>
  <c r="CL58" i="3"/>
  <c r="CL63" i="3"/>
  <c r="CL57" i="3"/>
  <c r="CL87" i="3"/>
  <c r="CL82" i="3"/>
  <c r="CL69" i="3"/>
  <c r="CL66" i="3"/>
  <c r="CL51" i="3"/>
  <c r="CL43" i="3"/>
  <c r="CL62" i="3"/>
  <c r="CL55" i="3"/>
  <c r="CL49" i="3"/>
  <c r="CL54" i="3"/>
  <c r="CL46" i="3"/>
  <c r="CL59" i="3"/>
  <c r="CL61" i="3"/>
  <c r="CL16" i="3"/>
  <c r="CL35" i="3"/>
  <c r="CL30" i="3"/>
  <c r="CL48" i="3"/>
  <c r="CL37" i="3"/>
  <c r="CL25" i="3"/>
  <c r="CL40" i="3"/>
  <c r="CL27" i="3"/>
  <c r="CL50" i="3"/>
  <c r="CL38" i="3"/>
  <c r="CL44" i="3"/>
  <c r="CL39" i="3"/>
  <c r="CL31" i="3"/>
  <c r="CL9" i="3"/>
  <c r="CL29" i="3"/>
  <c r="CL24" i="3"/>
  <c r="CL13" i="3"/>
  <c r="CL21" i="3"/>
  <c r="CL18" i="3"/>
  <c r="CL33" i="3"/>
  <c r="CL34" i="3"/>
  <c r="CL23" i="3"/>
  <c r="CL11" i="3"/>
  <c r="BX19" i="3"/>
  <c r="AW94" i="3"/>
  <c r="AW17" i="3"/>
  <c r="BK66" i="3"/>
  <c r="BK53" i="3"/>
  <c r="BY109" i="3"/>
  <c r="BY94" i="3"/>
  <c r="BY67" i="3"/>
  <c r="BY87" i="3"/>
  <c r="BY70" i="3"/>
  <c r="BY57" i="3"/>
  <c r="BY75" i="3"/>
  <c r="BY56" i="3"/>
  <c r="BY52" i="3"/>
  <c r="BY50" i="3"/>
  <c r="BY74" i="3"/>
  <c r="BY53" i="3"/>
  <c r="BY49" i="3"/>
  <c r="BY40" i="3"/>
  <c r="BY34" i="3"/>
  <c r="BY45" i="3"/>
  <c r="BY18" i="3"/>
  <c r="BY25" i="3"/>
  <c r="BY28" i="3"/>
  <c r="BY24" i="3"/>
  <c r="CM113" i="3"/>
  <c r="CM110" i="3"/>
  <c r="CM112" i="3"/>
  <c r="CM109" i="3"/>
  <c r="CM121" i="3"/>
  <c r="CN62" i="4" s="1"/>
  <c r="CN65" i="4" s="1"/>
  <c r="CM108" i="3"/>
  <c r="CM111" i="3"/>
  <c r="CM80" i="3"/>
  <c r="CM84" i="3"/>
  <c r="CM85" i="3"/>
  <c r="CM69" i="3"/>
  <c r="CM94" i="3"/>
  <c r="CM95" i="3"/>
  <c r="CM87" i="3"/>
  <c r="CM86" i="3"/>
  <c r="CM83" i="3"/>
  <c r="CM72" i="3"/>
  <c r="CM65" i="3"/>
  <c r="CM82" i="3"/>
  <c r="CM70" i="3"/>
  <c r="CM58" i="3"/>
  <c r="CM68" i="3"/>
  <c r="CM59" i="3"/>
  <c r="CM78" i="3"/>
  <c r="CM73" i="3"/>
  <c r="CM79" i="3"/>
  <c r="CM75" i="3"/>
  <c r="CM74" i="3"/>
  <c r="CM57" i="3"/>
  <c r="CM54" i="3"/>
  <c r="CM53" i="3"/>
  <c r="CM63" i="3"/>
  <c r="CM48" i="3"/>
  <c r="CM71" i="3"/>
  <c r="CM61" i="3"/>
  <c r="CM46" i="3"/>
  <c r="CM67" i="3"/>
  <c r="CM52" i="3"/>
  <c r="CM50" i="3"/>
  <c r="CM66" i="3"/>
  <c r="CM64" i="3"/>
  <c r="CM60" i="3"/>
  <c r="CM56" i="3"/>
  <c r="CM51" i="3"/>
  <c r="CM62" i="3"/>
  <c r="CM55" i="3"/>
  <c r="CM49" i="3"/>
  <c r="CM47" i="3"/>
  <c r="CM41" i="3"/>
  <c r="CM42" i="3"/>
  <c r="CM35" i="3"/>
  <c r="CM23" i="3"/>
  <c r="CM11" i="3"/>
  <c r="CM30" i="3"/>
  <c r="CM37" i="3"/>
  <c r="CM40" i="3"/>
  <c r="CM32" i="3"/>
  <c r="CM34" i="3"/>
  <c r="CM45" i="3"/>
  <c r="CM31" i="3"/>
  <c r="CM44" i="3"/>
  <c r="CM39" i="3"/>
  <c r="CM29" i="3"/>
  <c r="CM24" i="3"/>
  <c r="CM20" i="3"/>
  <c r="CM13" i="3"/>
  <c r="CM27" i="3"/>
  <c r="CM17" i="3"/>
  <c r="CM10" i="3"/>
  <c r="CM36" i="3"/>
  <c r="CM21" i="3"/>
  <c r="CM14" i="3"/>
  <c r="CM26" i="3"/>
  <c r="CM18" i="3"/>
  <c r="CM43" i="3"/>
  <c r="CM38" i="3"/>
  <c r="CM33" i="3"/>
  <c r="CM22" i="3"/>
  <c r="CM25" i="3"/>
  <c r="CM19" i="3"/>
  <c r="CQ9" i="3"/>
  <c r="CF14" i="3"/>
  <c r="CM16" i="3"/>
  <c r="CK25" i="3"/>
  <c r="BX29" i="3"/>
  <c r="CN113" i="3"/>
  <c r="CN62" i="3"/>
  <c r="CN39" i="3"/>
  <c r="CN10" i="3"/>
  <c r="CN31" i="3"/>
  <c r="BX11" i="3"/>
  <c r="BC17" i="3"/>
  <c r="BX18" i="3"/>
  <c r="D37" i="3"/>
  <c r="AX113" i="3"/>
  <c r="AX112" i="3"/>
  <c r="AX59" i="3"/>
  <c r="AX94" i="3"/>
  <c r="AX49" i="3"/>
  <c r="AX78" i="3"/>
  <c r="AX52" i="3"/>
  <c r="AX66" i="3"/>
  <c r="AX35" i="3"/>
  <c r="AX38" i="3"/>
  <c r="AX21" i="3"/>
  <c r="AX14" i="3"/>
  <c r="AY62" i="3"/>
  <c r="AY41" i="3"/>
  <c r="BM110" i="3"/>
  <c r="BM63" i="3"/>
  <c r="CO108" i="3"/>
  <c r="CO113" i="3"/>
  <c r="CO121" i="3"/>
  <c r="CP62" i="4" s="1"/>
  <c r="CP65" i="4" s="1"/>
  <c r="CO111" i="3"/>
  <c r="CO112" i="3"/>
  <c r="CO110" i="3"/>
  <c r="CO87" i="3"/>
  <c r="CO109" i="3"/>
  <c r="CO94" i="3"/>
  <c r="CO71" i="3"/>
  <c r="CO84" i="3"/>
  <c r="CO83" i="3"/>
  <c r="CO85" i="3"/>
  <c r="CO69" i="3"/>
  <c r="CO82" i="3"/>
  <c r="CO73" i="3"/>
  <c r="CO60" i="3"/>
  <c r="CO78" i="3"/>
  <c r="CO79" i="3"/>
  <c r="CO61" i="3"/>
  <c r="CO86" i="3"/>
  <c r="CO66" i="3"/>
  <c r="CO56" i="3"/>
  <c r="CO95" i="3"/>
  <c r="CO72" i="3"/>
  <c r="CO55" i="3"/>
  <c r="CO67" i="3"/>
  <c r="CO50" i="3"/>
  <c r="CO62" i="3"/>
  <c r="CO58" i="3"/>
  <c r="CO44" i="3"/>
  <c r="CO75" i="3"/>
  <c r="CO54" i="3"/>
  <c r="CO46" i="3"/>
  <c r="CO57" i="3"/>
  <c r="CO52" i="3"/>
  <c r="CO64" i="3"/>
  <c r="CO80" i="3"/>
  <c r="CO68" i="3"/>
  <c r="CO49" i="3"/>
  <c r="CO65" i="3"/>
  <c r="CO59" i="3"/>
  <c r="CO42" i="3"/>
  <c r="CO74" i="3"/>
  <c r="CO53" i="3"/>
  <c r="CO43" i="3"/>
  <c r="CO70" i="3"/>
  <c r="CO45" i="3"/>
  <c r="CO48" i="3"/>
  <c r="CO25" i="3"/>
  <c r="CO13" i="3"/>
  <c r="CO40" i="3"/>
  <c r="CO37" i="3"/>
  <c r="CO32" i="3"/>
  <c r="CO34" i="3"/>
  <c r="CO22" i="3"/>
  <c r="CO47" i="3"/>
  <c r="CO38" i="3"/>
  <c r="CO41" i="3"/>
  <c r="CO24" i="3"/>
  <c r="CO63" i="3"/>
  <c r="CO39" i="3"/>
  <c r="CO33" i="3"/>
  <c r="CO51" i="3"/>
  <c r="CO27" i="3"/>
  <c r="CO17" i="3"/>
  <c r="CO10" i="3"/>
  <c r="CO36" i="3"/>
  <c r="CO21" i="3"/>
  <c r="CO14" i="3"/>
  <c r="CO26" i="3"/>
  <c r="CO18" i="3"/>
  <c r="CO15" i="3"/>
  <c r="CO23" i="3"/>
  <c r="CO19" i="3"/>
  <c r="CO28" i="3"/>
  <c r="CO30" i="3"/>
  <c r="CO16" i="3"/>
  <c r="CO29" i="3"/>
  <c r="BO9" i="3"/>
  <c r="CL10" i="3"/>
  <c r="BI11" i="3"/>
  <c r="CL12" i="3"/>
  <c r="BQ15" i="3"/>
  <c r="CW15" i="3"/>
  <c r="CK19" i="3"/>
  <c r="BZ121" i="3"/>
  <c r="CA62" i="4" s="1"/>
  <c r="CA65" i="4" s="1"/>
  <c r="BZ84" i="3"/>
  <c r="BZ71" i="3"/>
  <c r="BZ75" i="3"/>
  <c r="BZ63" i="3"/>
  <c r="BZ47" i="3"/>
  <c r="BZ42" i="3"/>
  <c r="BZ66" i="3"/>
  <c r="BZ37" i="3"/>
  <c r="BZ25" i="3"/>
  <c r="BZ20" i="3"/>
  <c r="BZ26" i="3"/>
  <c r="BZ29" i="3"/>
  <c r="AZ53" i="3"/>
  <c r="AZ47" i="3"/>
  <c r="AZ60" i="3"/>
  <c r="AZ40" i="3"/>
  <c r="AZ39" i="3"/>
  <c r="AZ50" i="3"/>
  <c r="CB52" i="3"/>
  <c r="CB47" i="3"/>
  <c r="CQ121" i="3"/>
  <c r="CR62" i="4" s="1"/>
  <c r="CR65" i="4" s="1"/>
  <c r="CQ110" i="3"/>
  <c r="CQ112" i="3"/>
  <c r="CQ111" i="3"/>
  <c r="CQ108" i="3"/>
  <c r="CQ109" i="3"/>
  <c r="CQ113" i="3"/>
  <c r="CQ80" i="3"/>
  <c r="CQ85" i="3"/>
  <c r="CQ79" i="3"/>
  <c r="CQ94" i="3"/>
  <c r="CQ82" i="3"/>
  <c r="CQ73" i="3"/>
  <c r="CQ87" i="3"/>
  <c r="CQ86" i="3"/>
  <c r="CQ68" i="3"/>
  <c r="CQ83" i="3"/>
  <c r="CQ78" i="3"/>
  <c r="CQ66" i="3"/>
  <c r="CQ74" i="3"/>
  <c r="CQ62" i="3"/>
  <c r="CQ69" i="3"/>
  <c r="CQ70" i="3"/>
  <c r="CQ65" i="3"/>
  <c r="CQ95" i="3"/>
  <c r="CQ64" i="3"/>
  <c r="CQ52" i="3"/>
  <c r="CQ75" i="3"/>
  <c r="CQ46" i="3"/>
  <c r="CQ71" i="3"/>
  <c r="CQ84" i="3"/>
  <c r="CQ61" i="3"/>
  <c r="CQ57" i="3"/>
  <c r="CQ63" i="3"/>
  <c r="CQ60" i="3"/>
  <c r="CQ56" i="3"/>
  <c r="CQ50" i="3"/>
  <c r="CQ49" i="3"/>
  <c r="CQ59" i="3"/>
  <c r="CQ55" i="3"/>
  <c r="CQ42" i="3"/>
  <c r="CQ58" i="3"/>
  <c r="CQ54" i="3"/>
  <c r="CQ53" i="3"/>
  <c r="CQ72" i="3"/>
  <c r="CQ67" i="3"/>
  <c r="CQ43" i="3"/>
  <c r="CQ48" i="3"/>
  <c r="CQ27" i="3"/>
  <c r="CQ15" i="3"/>
  <c r="CQ34" i="3"/>
  <c r="CQ38" i="3"/>
  <c r="CQ47" i="3"/>
  <c r="CQ41" i="3"/>
  <c r="CQ24" i="3"/>
  <c r="CQ31" i="3"/>
  <c r="CQ45" i="3"/>
  <c r="CQ26" i="3"/>
  <c r="CQ39" i="3"/>
  <c r="CQ44" i="3"/>
  <c r="CQ36" i="3"/>
  <c r="CQ35" i="3"/>
  <c r="CQ51" i="3"/>
  <c r="CQ37" i="3"/>
  <c r="CQ21" i="3"/>
  <c r="CQ14" i="3"/>
  <c r="CQ18" i="3"/>
  <c r="CQ11" i="3"/>
  <c r="CQ33" i="3"/>
  <c r="CQ23" i="3"/>
  <c r="CQ22" i="3"/>
  <c r="CQ32" i="3"/>
  <c r="CQ19" i="3"/>
  <c r="CQ28" i="3"/>
  <c r="CQ25" i="3"/>
  <c r="CQ30" i="3"/>
  <c r="CQ40" i="3"/>
  <c r="CQ20" i="3"/>
  <c r="CQ13" i="3"/>
  <c r="CT9" i="3"/>
  <c r="AS10" i="3"/>
  <c r="BI10" i="3"/>
  <c r="BX10" i="3"/>
  <c r="BJ11" i="3"/>
  <c r="BQ12" i="3"/>
  <c r="CM12" i="3"/>
  <c r="BJ14" i="3"/>
  <c r="CK14" i="3"/>
  <c r="CQ16" i="3"/>
  <c r="CL17" i="3"/>
  <c r="AX18" i="3"/>
  <c r="AS19" i="3"/>
  <c r="CL19" i="3"/>
  <c r="CO20" i="3"/>
  <c r="CL22" i="3"/>
  <c r="AQ33" i="3"/>
  <c r="AM28" i="3"/>
  <c r="BA121" i="3"/>
  <c r="BB62" i="4" s="1"/>
  <c r="BB65" i="4" s="1"/>
  <c r="BA113" i="3"/>
  <c r="BA84" i="3"/>
  <c r="BA72" i="3"/>
  <c r="BA63" i="3"/>
  <c r="BA65" i="3"/>
  <c r="BA51" i="3"/>
  <c r="BA60" i="3"/>
  <c r="BA56" i="3"/>
  <c r="BA54" i="3"/>
  <c r="BA79" i="3"/>
  <c r="BA68" i="3"/>
  <c r="BA57" i="3"/>
  <c r="BA80" i="3"/>
  <c r="BA95" i="3"/>
  <c r="BA37" i="3"/>
  <c r="BA38" i="3"/>
  <c r="BA34" i="3"/>
  <c r="BA39" i="3"/>
  <c r="BA29" i="3"/>
  <c r="BA55" i="3"/>
  <c r="BA22" i="3"/>
  <c r="BO108" i="3"/>
  <c r="BO121" i="3"/>
  <c r="BP62" i="4" s="1"/>
  <c r="BP65" i="4" s="1"/>
  <c r="BO113" i="3"/>
  <c r="BO109" i="3"/>
  <c r="BO112" i="3"/>
  <c r="BO111" i="3"/>
  <c r="BO110" i="3"/>
  <c r="BO80" i="3"/>
  <c r="BO95" i="3"/>
  <c r="BO75" i="3"/>
  <c r="BO69" i="3"/>
  <c r="BO84" i="3"/>
  <c r="BO86" i="3"/>
  <c r="BO94" i="3"/>
  <c r="BO71" i="3"/>
  <c r="BO79" i="3"/>
  <c r="BO65" i="3"/>
  <c r="BO73" i="3"/>
  <c r="BO58" i="3"/>
  <c r="BO78" i="3"/>
  <c r="BO72" i="3"/>
  <c r="BO59" i="3"/>
  <c r="BO82" i="3"/>
  <c r="BO54" i="3"/>
  <c r="BO53" i="3"/>
  <c r="BO62" i="3"/>
  <c r="BO61" i="3"/>
  <c r="BO60" i="3"/>
  <c r="BO83" i="3"/>
  <c r="BO56" i="3"/>
  <c r="BO67" i="3"/>
  <c r="BO52" i="3"/>
  <c r="BO50" i="3"/>
  <c r="BO68" i="3"/>
  <c r="BO66" i="3"/>
  <c r="BO63" i="3"/>
  <c r="BO55" i="3"/>
  <c r="BO46" i="3"/>
  <c r="BO64" i="3"/>
  <c r="BO48" i="3"/>
  <c r="BO87" i="3"/>
  <c r="BO49" i="3"/>
  <c r="BO85" i="3"/>
  <c r="BO47" i="3"/>
  <c r="BO42" i="3"/>
  <c r="BO41" i="3"/>
  <c r="BO74" i="3"/>
  <c r="BO57" i="3"/>
  <c r="BO43" i="3"/>
  <c r="BO51" i="3"/>
  <c r="BO44" i="3"/>
  <c r="BO70" i="3"/>
  <c r="BO37" i="3"/>
  <c r="BO35" i="3"/>
  <c r="BO23" i="3"/>
  <c r="BO11" i="3"/>
  <c r="BO45" i="3"/>
  <c r="BO32" i="3"/>
  <c r="BO38" i="3"/>
  <c r="BO34" i="3"/>
  <c r="BO39" i="3"/>
  <c r="BO31" i="3"/>
  <c r="BO17" i="3"/>
  <c r="BO10" i="3"/>
  <c r="BO33" i="3"/>
  <c r="BO21" i="3"/>
  <c r="BO14" i="3"/>
  <c r="BO25" i="3"/>
  <c r="BO29" i="3"/>
  <c r="BO28" i="3"/>
  <c r="BO22" i="3"/>
  <c r="BO15" i="3"/>
  <c r="BO24" i="3"/>
  <c r="BO27" i="3"/>
  <c r="BO19" i="3"/>
  <c r="BO36" i="3"/>
  <c r="BO16" i="3"/>
  <c r="BO40" i="3"/>
  <c r="BO30" i="3"/>
  <c r="BO26" i="3"/>
  <c r="CC108" i="3"/>
  <c r="CC121" i="3"/>
  <c r="CD62" i="4" s="1"/>
  <c r="CD65" i="4" s="1"/>
  <c r="CC113" i="3"/>
  <c r="CC109" i="3"/>
  <c r="CC85" i="3"/>
  <c r="CC80" i="3"/>
  <c r="CC111" i="3"/>
  <c r="CC116" i="3" s="1"/>
  <c r="CD41" i="4" s="1"/>
  <c r="CC87" i="3"/>
  <c r="CC75" i="3"/>
  <c r="CC71" i="3"/>
  <c r="CC110" i="3"/>
  <c r="CC95" i="3"/>
  <c r="CC83" i="3"/>
  <c r="CC72" i="3"/>
  <c r="CC82" i="3"/>
  <c r="CC78" i="3"/>
  <c r="CC79" i="3"/>
  <c r="CC69" i="3"/>
  <c r="CC73" i="3"/>
  <c r="CC66" i="3"/>
  <c r="CC94" i="3"/>
  <c r="CC86" i="3"/>
  <c r="CC63" i="3"/>
  <c r="CC60" i="3"/>
  <c r="CC112" i="3"/>
  <c r="CC70" i="3"/>
  <c r="CC65" i="3"/>
  <c r="CC61" i="3"/>
  <c r="CC74" i="3"/>
  <c r="CC67" i="3"/>
  <c r="CC56" i="3"/>
  <c r="CC84" i="3"/>
  <c r="CC55" i="3"/>
  <c r="CC62" i="3"/>
  <c r="CC50" i="3"/>
  <c r="CC64" i="3"/>
  <c r="CC57" i="3"/>
  <c r="CC44" i="3"/>
  <c r="CC52" i="3"/>
  <c r="CC46" i="3"/>
  <c r="CC59" i="3"/>
  <c r="CC48" i="3"/>
  <c r="CC58" i="3"/>
  <c r="CC51" i="3"/>
  <c r="CC45" i="3"/>
  <c r="CC68" i="3"/>
  <c r="CC54" i="3"/>
  <c r="CC49" i="3"/>
  <c r="CC43" i="3"/>
  <c r="CC47" i="3"/>
  <c r="CC37" i="3"/>
  <c r="CC25" i="3"/>
  <c r="CC13" i="3"/>
  <c r="CC32" i="3"/>
  <c r="CC41" i="3"/>
  <c r="CC42" i="3"/>
  <c r="CC38" i="3"/>
  <c r="CC34" i="3"/>
  <c r="CC24" i="3"/>
  <c r="CC39" i="3"/>
  <c r="CC53" i="3"/>
  <c r="CC36" i="3"/>
  <c r="CC33" i="3"/>
  <c r="CC26" i="3"/>
  <c r="CC21" i="3"/>
  <c r="CC14" i="3"/>
  <c r="CC35" i="3"/>
  <c r="CC31" i="3"/>
  <c r="CC30" i="3"/>
  <c r="CC23" i="3"/>
  <c r="CC22" i="3"/>
  <c r="CC15" i="3"/>
  <c r="CC28" i="3"/>
  <c r="CC19" i="3"/>
  <c r="CC29" i="3"/>
  <c r="CC27" i="3"/>
  <c r="CC20" i="3"/>
  <c r="CR121" i="3"/>
  <c r="CS62" i="4" s="1"/>
  <c r="CS65" i="4" s="1"/>
  <c r="CR111" i="3"/>
  <c r="CR108" i="3"/>
  <c r="CR112" i="3"/>
  <c r="CR73" i="3"/>
  <c r="CR66" i="3"/>
  <c r="CR64" i="3"/>
  <c r="CR75" i="3"/>
  <c r="CR72" i="3"/>
  <c r="CR84" i="3"/>
  <c r="CR52" i="3"/>
  <c r="CR59" i="3"/>
  <c r="CR48" i="3"/>
  <c r="CR45" i="3"/>
  <c r="CR47" i="3"/>
  <c r="CR55" i="3"/>
  <c r="CR54" i="3"/>
  <c r="CR44" i="3"/>
  <c r="CR10" i="3"/>
  <c r="CR38" i="3"/>
  <c r="CR31" i="3"/>
  <c r="CR42" i="3"/>
  <c r="CR30" i="3"/>
  <c r="CR36" i="3"/>
  <c r="CR11" i="3"/>
  <c r="CR29" i="3"/>
  <c r="CR24" i="3"/>
  <c r="CR37" i="3"/>
  <c r="BQ9" i="3"/>
  <c r="CQ10" i="3"/>
  <c r="BA12" i="3"/>
  <c r="AQ15" i="3"/>
  <c r="AQ20" i="3"/>
  <c r="AQ28" i="3"/>
  <c r="BM38" i="3"/>
  <c r="BB111" i="3"/>
  <c r="BB121" i="3"/>
  <c r="BC62" i="4" s="1"/>
  <c r="BC65" i="4" s="1"/>
  <c r="BB108" i="3"/>
  <c r="BB113" i="3"/>
  <c r="BB109" i="3"/>
  <c r="BB110" i="3"/>
  <c r="BB80" i="3"/>
  <c r="BB112" i="3"/>
  <c r="BB84" i="3"/>
  <c r="BB86" i="3"/>
  <c r="BB75" i="3"/>
  <c r="BB74" i="3"/>
  <c r="BB79" i="3"/>
  <c r="BB71" i="3"/>
  <c r="BB85" i="3"/>
  <c r="BB94" i="3"/>
  <c r="BB83" i="3"/>
  <c r="BB69" i="3"/>
  <c r="BB87" i="3"/>
  <c r="BB73" i="3"/>
  <c r="BB82" i="3"/>
  <c r="BB65" i="3"/>
  <c r="BB68" i="3"/>
  <c r="BB95" i="3"/>
  <c r="BB78" i="3"/>
  <c r="BB62" i="3"/>
  <c r="BB61" i="3"/>
  <c r="BB60" i="3"/>
  <c r="BB59" i="3"/>
  <c r="BB58" i="3"/>
  <c r="BB70" i="3"/>
  <c r="BB53" i="3"/>
  <c r="BB64" i="3"/>
  <c r="BB47" i="3"/>
  <c r="BB72" i="3"/>
  <c r="BB52" i="3"/>
  <c r="BB50" i="3"/>
  <c r="BB55" i="3"/>
  <c r="BB51" i="3"/>
  <c r="BB54" i="3"/>
  <c r="BB57" i="3"/>
  <c r="BB67" i="3"/>
  <c r="BB66" i="3"/>
  <c r="BB49" i="3"/>
  <c r="BB43" i="3"/>
  <c r="BB42" i="3"/>
  <c r="BB63" i="3"/>
  <c r="BB48" i="3"/>
  <c r="BB45" i="3"/>
  <c r="BB44" i="3"/>
  <c r="BB56" i="3"/>
  <c r="BB37" i="3"/>
  <c r="BB28" i="3"/>
  <c r="BB16" i="3"/>
  <c r="BB35" i="3"/>
  <c r="BB30" i="3"/>
  <c r="BB46" i="3"/>
  <c r="BB25" i="3"/>
  <c r="BB38" i="3"/>
  <c r="BB32" i="3"/>
  <c r="BB27" i="3"/>
  <c r="BB39" i="3"/>
  <c r="BB41" i="3"/>
  <c r="BB40" i="3"/>
  <c r="BB17" i="3"/>
  <c r="BB10" i="3"/>
  <c r="BB36" i="3"/>
  <c r="BB29" i="3"/>
  <c r="BB23" i="3"/>
  <c r="BB21" i="3"/>
  <c r="BB14" i="3"/>
  <c r="BB31" i="3"/>
  <c r="BB24" i="3"/>
  <c r="BB22" i="3"/>
  <c r="BB15" i="3"/>
  <c r="BB33" i="3"/>
  <c r="BB34" i="3"/>
  <c r="BB26" i="3"/>
  <c r="BP113" i="3"/>
  <c r="BP121" i="3"/>
  <c r="BQ62" i="4" s="1"/>
  <c r="BQ65" i="4" s="1"/>
  <c r="BP112" i="3"/>
  <c r="BP111" i="3"/>
  <c r="BP95" i="3"/>
  <c r="BP110" i="3"/>
  <c r="BP108" i="3"/>
  <c r="BP83" i="3"/>
  <c r="BP75" i="3"/>
  <c r="BP109" i="3"/>
  <c r="BP85" i="3"/>
  <c r="BP80" i="3"/>
  <c r="BP84" i="3"/>
  <c r="BP86" i="3"/>
  <c r="BP82" i="3"/>
  <c r="BP72" i="3"/>
  <c r="BP69" i="3"/>
  <c r="BP73" i="3"/>
  <c r="BP66" i="3"/>
  <c r="BP63" i="3"/>
  <c r="BP79" i="3"/>
  <c r="BP71" i="3"/>
  <c r="BP65" i="3"/>
  <c r="BP67" i="3"/>
  <c r="BP87" i="3"/>
  <c r="BP64" i="3"/>
  <c r="BP94" i="3"/>
  <c r="BP62" i="3"/>
  <c r="BP61" i="3"/>
  <c r="BP60" i="3"/>
  <c r="BP74" i="3"/>
  <c r="BP59" i="3"/>
  <c r="BP58" i="3"/>
  <c r="BP55" i="3"/>
  <c r="BP56" i="3"/>
  <c r="BP52" i="3"/>
  <c r="BP50" i="3"/>
  <c r="BP53" i="3"/>
  <c r="BP51" i="3"/>
  <c r="BP54" i="3"/>
  <c r="BP45" i="3"/>
  <c r="BP57" i="3"/>
  <c r="BP47" i="3"/>
  <c r="BP46" i="3"/>
  <c r="BP43" i="3"/>
  <c r="BP68" i="3"/>
  <c r="BP44" i="3"/>
  <c r="BP70" i="3"/>
  <c r="BP37" i="3"/>
  <c r="BP48" i="3"/>
  <c r="BP41" i="3"/>
  <c r="BP30" i="3"/>
  <c r="BP18" i="3"/>
  <c r="BP32" i="3"/>
  <c r="BP38" i="3"/>
  <c r="BP27" i="3"/>
  <c r="BP78" i="3"/>
  <c r="BP34" i="3"/>
  <c r="BP29" i="3"/>
  <c r="BP49" i="3"/>
  <c r="BP39" i="3"/>
  <c r="BP36" i="3"/>
  <c r="BP42" i="3"/>
  <c r="BP40" i="3"/>
  <c r="BP33" i="3"/>
  <c r="BP21" i="3"/>
  <c r="BP14" i="3"/>
  <c r="BP25" i="3"/>
  <c r="BP28" i="3"/>
  <c r="BP23" i="3"/>
  <c r="BP22" i="3"/>
  <c r="BP15" i="3"/>
  <c r="BP24" i="3"/>
  <c r="BP19" i="3"/>
  <c r="BP35" i="3"/>
  <c r="BP31" i="3"/>
  <c r="BP20" i="3"/>
  <c r="BP13" i="3"/>
  <c r="CE121" i="3"/>
  <c r="CF62" i="4" s="1"/>
  <c r="CF65" i="4" s="1"/>
  <c r="CE110" i="3"/>
  <c r="CE113" i="3"/>
  <c r="CE108" i="3"/>
  <c r="CE109" i="3"/>
  <c r="CE85" i="3"/>
  <c r="CE82" i="3"/>
  <c r="CE79" i="3"/>
  <c r="CE95" i="3"/>
  <c r="CE84" i="3"/>
  <c r="CE73" i="3"/>
  <c r="CE86" i="3"/>
  <c r="CE94" i="3"/>
  <c r="CE66" i="3"/>
  <c r="CE87" i="3"/>
  <c r="CE70" i="3"/>
  <c r="CE112" i="3"/>
  <c r="CE75" i="3"/>
  <c r="CE68" i="3"/>
  <c r="CE62" i="3"/>
  <c r="CE74" i="3"/>
  <c r="CE83" i="3"/>
  <c r="CE72" i="3"/>
  <c r="CE111" i="3"/>
  <c r="CE71" i="3"/>
  <c r="CE80" i="3"/>
  <c r="CE65" i="3"/>
  <c r="CE61" i="3"/>
  <c r="CE60" i="3"/>
  <c r="CE59" i="3"/>
  <c r="CE58" i="3"/>
  <c r="CE52" i="3"/>
  <c r="CE69" i="3"/>
  <c r="CE46" i="3"/>
  <c r="CE56" i="3"/>
  <c r="CE53" i="3"/>
  <c r="CE51" i="3"/>
  <c r="CE50" i="3"/>
  <c r="CE48" i="3"/>
  <c r="CE78" i="3"/>
  <c r="CE67" i="3"/>
  <c r="CE54" i="3"/>
  <c r="CE42" i="3"/>
  <c r="CE63" i="3"/>
  <c r="CE57" i="3"/>
  <c r="CE45" i="3"/>
  <c r="CE43" i="3"/>
  <c r="CE55" i="3"/>
  <c r="CE49" i="3"/>
  <c r="CE47" i="3"/>
  <c r="CE64" i="3"/>
  <c r="CE41" i="3"/>
  <c r="CE27" i="3"/>
  <c r="CE15" i="3"/>
  <c r="CE38" i="3"/>
  <c r="CE34" i="3"/>
  <c r="CE24" i="3"/>
  <c r="CE31" i="3"/>
  <c r="CE39" i="3"/>
  <c r="CE26" i="3"/>
  <c r="CE35" i="3"/>
  <c r="CE40" i="3"/>
  <c r="CE30" i="3"/>
  <c r="CE18" i="3"/>
  <c r="CE11" i="3"/>
  <c r="CE37" i="3"/>
  <c r="CE23" i="3"/>
  <c r="CE22" i="3"/>
  <c r="CE44" i="3"/>
  <c r="CE28" i="3"/>
  <c r="CE25" i="3"/>
  <c r="CE36" i="3"/>
  <c r="CE19" i="3"/>
  <c r="CE12" i="3"/>
  <c r="CE29" i="3"/>
  <c r="CE16" i="3"/>
  <c r="CE33" i="3"/>
  <c r="CE17" i="3"/>
  <c r="CE21" i="3"/>
  <c r="CS112" i="3"/>
  <c r="CS109" i="3"/>
  <c r="CS121" i="3"/>
  <c r="CT62" i="4" s="1"/>
  <c r="CT65" i="4" s="1"/>
  <c r="CS113" i="3"/>
  <c r="CS110" i="3"/>
  <c r="CS94" i="3"/>
  <c r="CS82" i="3"/>
  <c r="CS108" i="3"/>
  <c r="CS74" i="3"/>
  <c r="CS87" i="3"/>
  <c r="CS84" i="3"/>
  <c r="CS86" i="3"/>
  <c r="CS80" i="3"/>
  <c r="CS72" i="3"/>
  <c r="CS78" i="3"/>
  <c r="CS85" i="3"/>
  <c r="CS70" i="3"/>
  <c r="CS79" i="3"/>
  <c r="CS75" i="3"/>
  <c r="CS71" i="3"/>
  <c r="CS73" i="3"/>
  <c r="CS111" i="3"/>
  <c r="CS68" i="3"/>
  <c r="CS83" i="3"/>
  <c r="CS62" i="3"/>
  <c r="CS61" i="3"/>
  <c r="CS60" i="3"/>
  <c r="CS59" i="3"/>
  <c r="CS58" i="3"/>
  <c r="CS57" i="3"/>
  <c r="CS54" i="3"/>
  <c r="CS69" i="3"/>
  <c r="CS51" i="3"/>
  <c r="CS48" i="3"/>
  <c r="CS63" i="3"/>
  <c r="CS56" i="3"/>
  <c r="CS53" i="3"/>
  <c r="CS52" i="3"/>
  <c r="CS50" i="3"/>
  <c r="CS67" i="3"/>
  <c r="CS49" i="3"/>
  <c r="CS55" i="3"/>
  <c r="CS65" i="3"/>
  <c r="CS44" i="3"/>
  <c r="CS95" i="3"/>
  <c r="CS43" i="3"/>
  <c r="CS66" i="3"/>
  <c r="CS45" i="3"/>
  <c r="CS64" i="3"/>
  <c r="CS36" i="3"/>
  <c r="CS47" i="3"/>
  <c r="CS38" i="3"/>
  <c r="CS29" i="3"/>
  <c r="CS17" i="3"/>
  <c r="CS41" i="3"/>
  <c r="CS31" i="3"/>
  <c r="CS26" i="3"/>
  <c r="CS39" i="3"/>
  <c r="CS33" i="3"/>
  <c r="CS28" i="3"/>
  <c r="CS42" i="3"/>
  <c r="CS46" i="3"/>
  <c r="CS37" i="3"/>
  <c r="CS40" i="3"/>
  <c r="CS18" i="3"/>
  <c r="CS11" i="3"/>
  <c r="CS23" i="3"/>
  <c r="CS15" i="3"/>
  <c r="CS32" i="3"/>
  <c r="CS22" i="3"/>
  <c r="CS19" i="3"/>
  <c r="CS25" i="3"/>
  <c r="CS16" i="3"/>
  <c r="CS30" i="3"/>
  <c r="CS34" i="3"/>
  <c r="CS20" i="3"/>
  <c r="CS35" i="3"/>
  <c r="CS24" i="3"/>
  <c r="CS27" i="3"/>
  <c r="CV9" i="3"/>
  <c r="CS10" i="3"/>
  <c r="BL11" i="3"/>
  <c r="CC11" i="3"/>
  <c r="BB12" i="3"/>
  <c r="CO12" i="3"/>
  <c r="CR13" i="3"/>
  <c r="CR14" i="3"/>
  <c r="BQ16" i="3"/>
  <c r="CQ17" i="3"/>
  <c r="BA20" i="3"/>
  <c r="BE21" i="3"/>
  <c r="BZ24" i="3"/>
  <c r="BP26" i="3"/>
  <c r="D93" i="3"/>
  <c r="D72" i="3"/>
  <c r="D86" i="3"/>
  <c r="D84" i="3"/>
  <c r="D79" i="3"/>
  <c r="D74" i="3"/>
  <c r="D61" i="3"/>
  <c r="D62" i="3"/>
  <c r="D64" i="3"/>
  <c r="D69" i="3"/>
  <c r="D60" i="3"/>
  <c r="D47" i="3"/>
  <c r="D49" i="3"/>
  <c r="D94" i="3"/>
  <c r="D52" i="3"/>
  <c r="D46" i="3"/>
  <c r="D38" i="3"/>
  <c r="D44" i="3"/>
  <c r="D39" i="3"/>
  <c r="D42" i="3"/>
  <c r="D11" i="3"/>
  <c r="D31" i="3"/>
  <c r="D30" i="3"/>
  <c r="D22" i="3"/>
  <c r="AO44" i="3"/>
  <c r="BC121" i="3"/>
  <c r="BD62" i="4" s="1"/>
  <c r="BD65" i="4" s="1"/>
  <c r="BC112" i="3"/>
  <c r="BC113" i="3"/>
  <c r="BC109" i="3"/>
  <c r="BC110" i="3"/>
  <c r="BC80" i="3"/>
  <c r="BC95" i="3"/>
  <c r="BC85" i="3"/>
  <c r="BC86" i="3"/>
  <c r="BC69" i="3"/>
  <c r="BC79" i="3"/>
  <c r="BC94" i="3"/>
  <c r="BC111" i="3"/>
  <c r="BC84" i="3"/>
  <c r="BC83" i="3"/>
  <c r="BC72" i="3"/>
  <c r="BC108" i="3"/>
  <c r="BC65" i="3"/>
  <c r="BC87" i="3"/>
  <c r="BC75" i="3"/>
  <c r="BC73" i="3"/>
  <c r="BC66" i="3"/>
  <c r="BC70" i="3"/>
  <c r="BC63" i="3"/>
  <c r="BC58" i="3"/>
  <c r="BC68" i="3"/>
  <c r="BC59" i="3"/>
  <c r="BC78" i="3"/>
  <c r="BC54" i="3"/>
  <c r="BC53" i="3"/>
  <c r="BC74" i="3"/>
  <c r="BC52" i="3"/>
  <c r="BC50" i="3"/>
  <c r="BC55" i="3"/>
  <c r="BC51" i="3"/>
  <c r="BC46" i="3"/>
  <c r="BC60" i="3"/>
  <c r="BC57" i="3"/>
  <c r="BC48" i="3"/>
  <c r="BC67" i="3"/>
  <c r="BC82" i="3"/>
  <c r="BC71" i="3"/>
  <c r="BC64" i="3"/>
  <c r="BC41" i="3"/>
  <c r="BC49" i="3"/>
  <c r="BC43" i="3"/>
  <c r="BC61" i="3"/>
  <c r="BC47" i="3"/>
  <c r="BC44" i="3"/>
  <c r="BC56" i="3"/>
  <c r="BC35" i="3"/>
  <c r="BC23" i="3"/>
  <c r="BC11" i="3"/>
  <c r="BC45" i="3"/>
  <c r="BC42" i="3"/>
  <c r="BC38" i="3"/>
  <c r="BC32" i="3"/>
  <c r="BC34" i="3"/>
  <c r="BC36" i="3"/>
  <c r="BC31" i="3"/>
  <c r="BC62" i="3"/>
  <c r="BC40" i="3"/>
  <c r="BC29" i="3"/>
  <c r="BC25" i="3"/>
  <c r="BC28" i="3"/>
  <c r="BC21" i="3"/>
  <c r="BC14" i="3"/>
  <c r="BC18" i="3"/>
  <c r="BC24" i="3"/>
  <c r="BC27" i="3"/>
  <c r="BC22" i="3"/>
  <c r="BC15" i="3"/>
  <c r="BC33" i="3"/>
  <c r="BC30" i="3"/>
  <c r="BC19" i="3"/>
  <c r="BC39" i="3"/>
  <c r="BC26" i="3"/>
  <c r="BC37" i="3"/>
  <c r="BC20" i="3"/>
  <c r="BQ108" i="3"/>
  <c r="BQ121" i="3"/>
  <c r="BR62" i="4" s="1"/>
  <c r="BR65" i="4" s="1"/>
  <c r="BQ112" i="3"/>
  <c r="BQ113" i="3"/>
  <c r="BQ111" i="3"/>
  <c r="BQ116" i="3" s="1"/>
  <c r="BR41" i="4" s="1"/>
  <c r="BQ110" i="3"/>
  <c r="BQ109" i="3"/>
  <c r="BQ85" i="3"/>
  <c r="BQ80" i="3"/>
  <c r="BQ84" i="3"/>
  <c r="BQ86" i="3"/>
  <c r="BQ71" i="3"/>
  <c r="BQ79" i="3"/>
  <c r="BQ87" i="3"/>
  <c r="BQ78" i="3"/>
  <c r="BQ68" i="3"/>
  <c r="BQ73" i="3"/>
  <c r="BQ66" i="3"/>
  <c r="BQ83" i="3"/>
  <c r="BQ75" i="3"/>
  <c r="BQ60" i="3"/>
  <c r="BQ95" i="3"/>
  <c r="BQ67" i="3"/>
  <c r="BQ61" i="3"/>
  <c r="BQ82" i="3"/>
  <c r="BQ70" i="3"/>
  <c r="BQ56" i="3"/>
  <c r="BQ94" i="3"/>
  <c r="BQ74" i="3"/>
  <c r="BQ59" i="3"/>
  <c r="BQ58" i="3"/>
  <c r="BQ55" i="3"/>
  <c r="BQ50" i="3"/>
  <c r="BQ52" i="3"/>
  <c r="BQ53" i="3"/>
  <c r="BQ51" i="3"/>
  <c r="BQ46" i="3"/>
  <c r="BQ69" i="3"/>
  <c r="BQ48" i="3"/>
  <c r="BQ49" i="3"/>
  <c r="BQ54" i="3"/>
  <c r="BQ65" i="3"/>
  <c r="BQ57" i="3"/>
  <c r="BQ62" i="3"/>
  <c r="BQ63" i="3"/>
  <c r="BQ43" i="3"/>
  <c r="BQ72" i="3"/>
  <c r="BQ45" i="3"/>
  <c r="BQ25" i="3"/>
  <c r="BQ13" i="3"/>
  <c r="BQ32" i="3"/>
  <c r="BQ38" i="3"/>
  <c r="BQ34" i="3"/>
  <c r="BQ64" i="3"/>
  <c r="BQ44" i="3"/>
  <c r="BQ39" i="3"/>
  <c r="BQ24" i="3"/>
  <c r="BQ47" i="3"/>
  <c r="BQ36" i="3"/>
  <c r="BQ42" i="3"/>
  <c r="BQ33" i="3"/>
  <c r="BQ40" i="3"/>
  <c r="BQ21" i="3"/>
  <c r="BQ14" i="3"/>
  <c r="BQ28" i="3"/>
  <c r="BQ23" i="3"/>
  <c r="BQ18" i="3"/>
  <c r="BQ11" i="3"/>
  <c r="BQ29" i="3"/>
  <c r="BQ22" i="3"/>
  <c r="BQ41" i="3"/>
  <c r="BQ19" i="3"/>
  <c r="BQ37" i="3"/>
  <c r="BQ35" i="3"/>
  <c r="BQ27" i="3"/>
  <c r="BQ31" i="3"/>
  <c r="BQ26" i="3"/>
  <c r="CF121" i="3"/>
  <c r="CG62" i="4" s="1"/>
  <c r="CG65" i="4" s="1"/>
  <c r="CF109" i="3"/>
  <c r="CF112" i="3"/>
  <c r="CF110" i="3"/>
  <c r="CF87" i="3"/>
  <c r="CF82" i="3"/>
  <c r="CF79" i="3"/>
  <c r="CF94" i="3"/>
  <c r="CF108" i="3"/>
  <c r="CF84" i="3"/>
  <c r="CF86" i="3"/>
  <c r="CF85" i="3"/>
  <c r="CF72" i="3"/>
  <c r="CF70" i="3"/>
  <c r="CF64" i="3"/>
  <c r="CF75" i="3"/>
  <c r="CF80" i="3"/>
  <c r="CF66" i="3"/>
  <c r="CF83" i="3"/>
  <c r="CF58" i="3"/>
  <c r="CF67" i="3"/>
  <c r="CF52" i="3"/>
  <c r="CF57" i="3"/>
  <c r="CF60" i="3"/>
  <c r="CF56" i="3"/>
  <c r="CF53" i="3"/>
  <c r="CF73" i="3"/>
  <c r="CF65" i="3"/>
  <c r="CF62" i="3"/>
  <c r="CF50" i="3"/>
  <c r="CF48" i="3"/>
  <c r="CF55" i="3"/>
  <c r="CF49" i="3"/>
  <c r="CF45" i="3"/>
  <c r="CF47" i="3"/>
  <c r="CF54" i="3"/>
  <c r="CF63" i="3"/>
  <c r="CF43" i="3"/>
  <c r="CF40" i="3"/>
  <c r="CF69" i="3"/>
  <c r="CF44" i="3"/>
  <c r="CF59" i="3"/>
  <c r="CF46" i="3"/>
  <c r="CF41" i="3"/>
  <c r="CF38" i="3"/>
  <c r="CF34" i="3"/>
  <c r="CF22" i="3"/>
  <c r="CF10" i="3"/>
  <c r="CF31" i="3"/>
  <c r="CF39" i="3"/>
  <c r="CF36" i="3"/>
  <c r="CF33" i="3"/>
  <c r="CF35" i="3"/>
  <c r="CF30" i="3"/>
  <c r="CF37" i="3"/>
  <c r="CF18" i="3"/>
  <c r="CF11" i="3"/>
  <c r="CF23" i="3"/>
  <c r="CF28" i="3"/>
  <c r="CF15" i="3"/>
  <c r="CF19" i="3"/>
  <c r="CF29" i="3"/>
  <c r="CF16" i="3"/>
  <c r="CF24" i="3"/>
  <c r="CF27" i="3"/>
  <c r="CF20" i="3"/>
  <c r="CF32" i="3"/>
  <c r="CT112" i="3"/>
  <c r="CT109" i="3"/>
  <c r="CT95" i="3"/>
  <c r="CT108" i="3"/>
  <c r="CT85" i="3"/>
  <c r="CT75" i="3"/>
  <c r="CT58" i="3"/>
  <c r="CT57" i="3"/>
  <c r="CT49" i="3"/>
  <c r="CT45" i="3"/>
  <c r="CT72" i="3"/>
  <c r="CT47" i="3"/>
  <c r="CT31" i="3"/>
  <c r="CT39" i="3"/>
  <c r="CT36" i="3"/>
  <c r="CT23" i="3"/>
  <c r="CT15" i="3"/>
  <c r="CT19" i="3"/>
  <c r="CT27" i="3"/>
  <c r="CT21" i="3"/>
  <c r="CC10" i="3"/>
  <c r="AW11" i="3"/>
  <c r="CW11" i="3"/>
  <c r="BC12" i="3"/>
  <c r="BY12" i="3"/>
  <c r="BB13" i="3"/>
  <c r="CS13" i="3"/>
  <c r="AS14" i="3"/>
  <c r="CS14" i="3"/>
  <c r="BP17" i="3"/>
  <c r="CK18" i="3"/>
  <c r="BA19" i="3"/>
  <c r="CY19" i="3"/>
  <c r="BB20" i="3"/>
  <c r="CF26" i="3"/>
  <c r="AX34" i="3"/>
  <c r="CC40" i="3"/>
  <c r="BL109" i="3"/>
  <c r="BL112" i="3"/>
  <c r="BL108" i="3"/>
  <c r="BL110" i="3"/>
  <c r="BL111" i="3"/>
  <c r="BL113" i="3"/>
  <c r="BL87" i="3"/>
  <c r="BL78" i="3"/>
  <c r="BL72" i="3"/>
  <c r="BL82" i="3"/>
  <c r="BL94" i="3"/>
  <c r="BL86" i="3"/>
  <c r="BL68" i="3"/>
  <c r="BL79" i="3"/>
  <c r="BL84" i="3"/>
  <c r="BL80" i="3"/>
  <c r="BL64" i="3"/>
  <c r="BL62" i="3"/>
  <c r="BL71" i="3"/>
  <c r="BL69" i="3"/>
  <c r="BL63" i="3"/>
  <c r="BL85" i="3"/>
  <c r="BL75" i="3"/>
  <c r="BL66" i="3"/>
  <c r="BL56" i="3"/>
  <c r="BL67" i="3"/>
  <c r="BL60" i="3"/>
  <c r="BL45" i="3"/>
  <c r="BL83" i="3"/>
  <c r="BL47" i="3"/>
  <c r="BL53" i="3"/>
  <c r="BL58" i="3"/>
  <c r="BL49" i="3"/>
  <c r="BL46" i="3"/>
  <c r="BL42" i="3"/>
  <c r="BL54" i="3"/>
  <c r="BL73" i="3"/>
  <c r="BL36" i="3"/>
  <c r="BL26" i="3"/>
  <c r="BL14" i="3"/>
  <c r="BL40" i="3"/>
  <c r="BL33" i="3"/>
  <c r="BL41" i="3"/>
  <c r="BL23" i="3"/>
  <c r="BL25" i="3"/>
  <c r="BL48" i="3"/>
  <c r="BL44" i="3"/>
  <c r="BL38" i="3"/>
  <c r="BL34" i="3"/>
  <c r="BL39" i="3"/>
  <c r="BL31" i="3"/>
  <c r="BL30" i="3"/>
  <c r="BL13" i="3"/>
  <c r="BL32" i="3"/>
  <c r="BL29" i="3"/>
  <c r="BL18" i="3"/>
  <c r="BL43" i="3"/>
  <c r="BL27" i="3"/>
  <c r="BL24" i="3"/>
  <c r="AP111" i="3"/>
  <c r="AP121" i="3"/>
  <c r="AQ62" i="4" s="1"/>
  <c r="AQ65" i="4" s="1"/>
  <c r="AP112" i="3"/>
  <c r="AP110" i="3"/>
  <c r="AP113" i="3"/>
  <c r="AP95" i="3"/>
  <c r="AP94" i="3"/>
  <c r="AP85" i="3"/>
  <c r="AP80" i="3"/>
  <c r="AP83" i="3"/>
  <c r="AP79" i="3"/>
  <c r="AP74" i="3"/>
  <c r="AP78" i="3"/>
  <c r="AP87" i="3"/>
  <c r="AP72" i="3"/>
  <c r="AP82" i="3"/>
  <c r="AP86" i="3"/>
  <c r="AP75" i="3"/>
  <c r="AP108" i="3"/>
  <c r="AP73" i="3"/>
  <c r="AP66" i="3"/>
  <c r="AP71" i="3"/>
  <c r="AP63" i="3"/>
  <c r="AP69" i="3"/>
  <c r="AP70" i="3"/>
  <c r="AP109" i="3"/>
  <c r="AP64" i="3"/>
  <c r="AP53" i="3"/>
  <c r="AP67" i="3"/>
  <c r="AP62" i="3"/>
  <c r="AP51" i="3"/>
  <c r="AP47" i="3"/>
  <c r="AP68" i="3"/>
  <c r="AP60" i="3"/>
  <c r="AP57" i="3"/>
  <c r="AP65" i="3"/>
  <c r="AP58" i="3"/>
  <c r="AP56" i="3"/>
  <c r="AP43" i="3"/>
  <c r="AP55" i="3"/>
  <c r="AP54" i="3"/>
  <c r="AP45" i="3"/>
  <c r="AP59" i="3"/>
  <c r="AP50" i="3"/>
  <c r="AP46" i="3"/>
  <c r="AP84" i="3"/>
  <c r="AP44" i="3"/>
  <c r="AP61" i="3"/>
  <c r="AP52" i="3"/>
  <c r="AP28" i="3"/>
  <c r="AP16" i="3"/>
  <c r="AP35" i="3"/>
  <c r="AP38" i="3"/>
  <c r="AP25" i="3"/>
  <c r="AP32" i="3"/>
  <c r="AP27" i="3"/>
  <c r="AP41" i="3"/>
  <c r="AP36" i="3"/>
  <c r="AP49" i="3"/>
  <c r="AP48" i="3"/>
  <c r="AP42" i="3"/>
  <c r="AP40" i="3"/>
  <c r="AP37" i="3"/>
  <c r="AP34" i="3"/>
  <c r="AP23" i="3"/>
  <c r="AP24" i="3"/>
  <c r="AP21" i="3"/>
  <c r="AP14" i="3"/>
  <c r="AP30" i="3"/>
  <c r="AP18" i="3"/>
  <c r="AP11" i="3"/>
  <c r="AP22" i="3"/>
  <c r="AP15" i="3"/>
  <c r="AP26" i="3"/>
  <c r="AP19" i="3"/>
  <c r="AP31" i="3"/>
  <c r="AP29" i="3"/>
  <c r="AP20" i="3"/>
  <c r="AP33" i="3"/>
  <c r="BD113" i="3"/>
  <c r="BD112" i="3"/>
  <c r="BD109" i="3"/>
  <c r="BD83" i="3"/>
  <c r="BD79" i="3"/>
  <c r="BD78" i="3"/>
  <c r="BD108" i="3"/>
  <c r="BD87" i="3"/>
  <c r="BD73" i="3"/>
  <c r="BD66" i="3"/>
  <c r="BD72" i="3"/>
  <c r="BD63" i="3"/>
  <c r="BD55" i="3"/>
  <c r="BD53" i="3"/>
  <c r="BD51" i="3"/>
  <c r="BD84" i="3"/>
  <c r="BD45" i="3"/>
  <c r="BD59" i="3"/>
  <c r="BD56" i="3"/>
  <c r="BD71" i="3"/>
  <c r="BD52" i="3"/>
  <c r="BD46" i="3"/>
  <c r="BD38" i="3"/>
  <c r="BD32" i="3"/>
  <c r="BD27" i="3"/>
  <c r="BD34" i="3"/>
  <c r="BD39" i="3"/>
  <c r="BD29" i="3"/>
  <c r="BD50" i="3"/>
  <c r="BD21" i="3"/>
  <c r="BD14" i="3"/>
  <c r="BD24" i="3"/>
  <c r="BD11" i="3"/>
  <c r="BD19" i="3"/>
  <c r="BD25" i="3"/>
  <c r="BS121" i="3"/>
  <c r="BT62" i="4" s="1"/>
  <c r="BT65" i="4" s="1"/>
  <c r="BS110" i="3"/>
  <c r="BS109" i="3"/>
  <c r="BS112" i="3"/>
  <c r="BS108" i="3"/>
  <c r="BS95" i="3"/>
  <c r="BS82" i="3"/>
  <c r="BS73" i="3"/>
  <c r="BS72" i="3"/>
  <c r="BS80" i="3"/>
  <c r="BS84" i="3"/>
  <c r="BS75" i="3"/>
  <c r="BS85" i="3"/>
  <c r="BS74" i="3"/>
  <c r="BS62" i="3"/>
  <c r="BS67" i="3"/>
  <c r="BS57" i="3"/>
  <c r="BS52" i="3"/>
  <c r="BS71" i="3"/>
  <c r="BS86" i="3"/>
  <c r="BS63" i="3"/>
  <c r="BS58" i="3"/>
  <c r="BS48" i="3"/>
  <c r="BS60" i="3"/>
  <c r="BS42" i="3"/>
  <c r="BS43" i="3"/>
  <c r="BS61" i="3"/>
  <c r="BS69" i="3"/>
  <c r="BS66" i="3"/>
  <c r="BS54" i="3"/>
  <c r="BS59" i="3"/>
  <c r="BS27" i="3"/>
  <c r="BS15" i="3"/>
  <c r="BS34" i="3"/>
  <c r="BS39" i="3"/>
  <c r="BS36" i="3"/>
  <c r="BS26" i="3"/>
  <c r="BS47" i="3"/>
  <c r="BS35" i="3"/>
  <c r="BS33" i="3"/>
  <c r="BS28" i="3"/>
  <c r="BS23" i="3"/>
  <c r="BS18" i="3"/>
  <c r="BS22" i="3"/>
  <c r="BS29" i="3"/>
  <c r="BS32" i="3"/>
  <c r="BS16" i="3"/>
  <c r="BS30" i="3"/>
  <c r="CG112" i="3"/>
  <c r="CG113" i="3"/>
  <c r="CG109" i="3"/>
  <c r="CG78" i="3"/>
  <c r="CG79" i="3"/>
  <c r="CG87" i="3"/>
  <c r="CG72" i="3"/>
  <c r="CG71" i="3"/>
  <c r="CG85" i="3"/>
  <c r="CG57" i="3"/>
  <c r="CG50" i="3"/>
  <c r="CG48" i="3"/>
  <c r="CG59" i="3"/>
  <c r="CG70" i="3"/>
  <c r="CG61" i="3"/>
  <c r="CG69" i="3"/>
  <c r="CG53" i="3"/>
  <c r="CG36" i="3"/>
  <c r="CG60" i="3"/>
  <c r="CG29" i="3"/>
  <c r="CG28" i="3"/>
  <c r="CG40" i="3"/>
  <c r="CG37" i="3"/>
  <c r="CG46" i="3"/>
  <c r="CG35" i="3"/>
  <c r="CG12" i="3"/>
  <c r="CG41" i="3"/>
  <c r="CG16" i="3"/>
  <c r="CG24" i="3"/>
  <c r="CG20" i="3"/>
  <c r="CV113" i="3"/>
  <c r="CV109" i="3"/>
  <c r="CV112" i="3"/>
  <c r="CV87" i="3"/>
  <c r="CV83" i="3"/>
  <c r="CV78" i="3"/>
  <c r="CV79" i="3"/>
  <c r="CV72" i="3"/>
  <c r="CV86" i="3"/>
  <c r="CV108" i="3"/>
  <c r="CV71" i="3"/>
  <c r="CV68" i="3"/>
  <c r="CV61" i="3"/>
  <c r="CV70" i="3"/>
  <c r="CV62" i="3"/>
  <c r="CV85" i="3"/>
  <c r="CV63" i="3"/>
  <c r="CV69" i="3"/>
  <c r="CV49" i="3"/>
  <c r="CV47" i="3"/>
  <c r="CV55" i="3"/>
  <c r="CV65" i="3"/>
  <c r="CV54" i="3"/>
  <c r="CV53" i="3"/>
  <c r="CV67" i="3"/>
  <c r="CV59" i="3"/>
  <c r="CV64" i="3"/>
  <c r="CV50" i="3"/>
  <c r="CV73" i="3"/>
  <c r="CV57" i="3"/>
  <c r="CV14" i="3"/>
  <c r="CV39" i="3"/>
  <c r="CV33" i="3"/>
  <c r="CV36" i="3"/>
  <c r="CV42" i="3"/>
  <c r="CV25" i="3"/>
  <c r="CV46" i="3"/>
  <c r="CV43" i="3"/>
  <c r="CV34" i="3"/>
  <c r="CV38" i="3"/>
  <c r="CV22" i="3"/>
  <c r="CV19" i="3"/>
  <c r="CV16" i="3"/>
  <c r="CV28" i="3"/>
  <c r="CV30" i="3"/>
  <c r="CV20" i="3"/>
  <c r="CV29" i="3"/>
  <c r="CV27" i="3"/>
  <c r="CV24" i="3"/>
  <c r="CV21" i="3"/>
  <c r="AP9" i="3"/>
  <c r="D10" i="3"/>
  <c r="BD12" i="3"/>
  <c r="BZ12" i="3"/>
  <c r="CQ12" i="3"/>
  <c r="BC13" i="3"/>
  <c r="AQ16" i="3"/>
  <c r="BY16" i="3"/>
  <c r="BQ17" i="3"/>
  <c r="BJ18" i="3"/>
  <c r="BB19" i="3"/>
  <c r="BD20" i="3"/>
  <c r="CW26" i="3"/>
  <c r="CM28" i="3"/>
  <c r="CI111" i="3"/>
  <c r="CI108" i="3"/>
  <c r="CI69" i="3"/>
  <c r="CI85" i="3"/>
  <c r="CI82" i="3"/>
  <c r="CI64" i="3"/>
  <c r="CI36" i="3"/>
  <c r="CI35" i="3"/>
  <c r="CI26" i="3"/>
  <c r="CI25" i="3"/>
  <c r="BX109" i="3"/>
  <c r="BX112" i="3"/>
  <c r="BX121" i="3"/>
  <c r="BY62" i="4" s="1"/>
  <c r="BY65" i="4" s="1"/>
  <c r="BX110" i="3"/>
  <c r="BX113" i="3"/>
  <c r="BX111" i="3"/>
  <c r="BX78" i="3"/>
  <c r="BX108" i="3"/>
  <c r="BX85" i="3"/>
  <c r="BX72" i="3"/>
  <c r="BX94" i="3"/>
  <c r="BX75" i="3"/>
  <c r="BX95" i="3"/>
  <c r="BX83" i="3"/>
  <c r="BX68" i="3"/>
  <c r="BX87" i="3"/>
  <c r="BX82" i="3"/>
  <c r="BX61" i="3"/>
  <c r="BX73" i="3"/>
  <c r="BX69" i="3"/>
  <c r="BX62" i="3"/>
  <c r="BX86" i="3"/>
  <c r="BX64" i="3"/>
  <c r="BX84" i="3"/>
  <c r="BX71" i="3"/>
  <c r="BX56" i="3"/>
  <c r="BX51" i="3"/>
  <c r="BX49" i="3"/>
  <c r="BX45" i="3"/>
  <c r="BX66" i="3"/>
  <c r="BX63" i="3"/>
  <c r="BX54" i="3"/>
  <c r="BX47" i="3"/>
  <c r="BX79" i="3"/>
  <c r="BX53" i="3"/>
  <c r="BX70" i="3"/>
  <c r="BX52" i="3"/>
  <c r="BX80" i="3"/>
  <c r="BX74" i="3"/>
  <c r="BX59" i="3"/>
  <c r="BX57" i="3"/>
  <c r="BX50" i="3"/>
  <c r="BX55" i="3"/>
  <c r="BX67" i="3"/>
  <c r="BX58" i="3"/>
  <c r="BX48" i="3"/>
  <c r="BX42" i="3"/>
  <c r="BX65" i="3"/>
  <c r="BX43" i="3"/>
  <c r="BX26" i="3"/>
  <c r="BX14" i="3"/>
  <c r="BX36" i="3"/>
  <c r="BX33" i="3"/>
  <c r="BX44" i="3"/>
  <c r="BX40" i="3"/>
  <c r="BX35" i="3"/>
  <c r="BX23" i="3"/>
  <c r="BX60" i="3"/>
  <c r="BX37" i="3"/>
  <c r="BX41" i="3"/>
  <c r="BX25" i="3"/>
  <c r="BX38" i="3"/>
  <c r="BX34" i="3"/>
  <c r="BX27" i="3"/>
  <c r="BX24" i="3"/>
  <c r="BX16" i="3"/>
  <c r="BX9" i="3"/>
  <c r="BX20" i="3"/>
  <c r="BX13" i="3"/>
  <c r="BX17" i="3"/>
  <c r="BX30" i="3"/>
  <c r="BX21" i="3"/>
  <c r="BX39" i="3"/>
  <c r="BX31" i="3"/>
  <c r="BX28" i="3"/>
  <c r="BX22" i="3"/>
  <c r="BX15" i="3"/>
  <c r="BX46" i="3"/>
  <c r="BX32" i="3"/>
  <c r="AQ112" i="3"/>
  <c r="AQ111" i="3"/>
  <c r="AQ110" i="3"/>
  <c r="AQ109" i="3"/>
  <c r="AQ108" i="3"/>
  <c r="AQ121" i="3"/>
  <c r="AR62" i="4" s="1"/>
  <c r="AR65" i="4" s="1"/>
  <c r="AQ94" i="3"/>
  <c r="AQ85" i="3"/>
  <c r="AQ80" i="3"/>
  <c r="AQ78" i="3"/>
  <c r="AQ69" i="3"/>
  <c r="AQ113" i="3"/>
  <c r="AQ95" i="3"/>
  <c r="AQ83" i="3"/>
  <c r="AQ68" i="3"/>
  <c r="AQ82" i="3"/>
  <c r="AQ86" i="3"/>
  <c r="AQ73" i="3"/>
  <c r="AQ66" i="3"/>
  <c r="AQ65" i="3"/>
  <c r="AQ84" i="3"/>
  <c r="AQ58" i="3"/>
  <c r="AQ59" i="3"/>
  <c r="AQ72" i="3"/>
  <c r="AQ70" i="3"/>
  <c r="AQ54" i="3"/>
  <c r="AQ87" i="3"/>
  <c r="AQ79" i="3"/>
  <c r="AQ64" i="3"/>
  <c r="AQ53" i="3"/>
  <c r="AQ71" i="3"/>
  <c r="AQ60" i="3"/>
  <c r="AQ74" i="3"/>
  <c r="AQ63" i="3"/>
  <c r="AQ46" i="3"/>
  <c r="AQ49" i="3"/>
  <c r="AQ48" i="3"/>
  <c r="AQ56" i="3"/>
  <c r="AQ75" i="3"/>
  <c r="AQ55" i="3"/>
  <c r="AQ62" i="3"/>
  <c r="AQ47" i="3"/>
  <c r="AQ45" i="3"/>
  <c r="AQ41" i="3"/>
  <c r="AQ50" i="3"/>
  <c r="AQ43" i="3"/>
  <c r="AQ51" i="3"/>
  <c r="AQ67" i="3"/>
  <c r="AQ61" i="3"/>
  <c r="AQ52" i="3"/>
  <c r="AQ35" i="3"/>
  <c r="AQ23" i="3"/>
  <c r="AQ11" i="3"/>
  <c r="AQ44" i="3"/>
  <c r="AQ38" i="3"/>
  <c r="AQ57" i="3"/>
  <c r="AQ32" i="3"/>
  <c r="AQ39" i="3"/>
  <c r="AQ34" i="3"/>
  <c r="AQ36" i="3"/>
  <c r="AQ42" i="3"/>
  <c r="AQ31" i="3"/>
  <c r="AQ40" i="3"/>
  <c r="AQ24" i="3"/>
  <c r="AQ21" i="3"/>
  <c r="AQ14" i="3"/>
  <c r="AQ30" i="3"/>
  <c r="AQ27" i="3"/>
  <c r="AQ18" i="3"/>
  <c r="AQ22" i="3"/>
  <c r="AQ26" i="3"/>
  <c r="AQ19" i="3"/>
  <c r="AQ29" i="3"/>
  <c r="AQ25" i="3"/>
  <c r="AQ37" i="3"/>
  <c r="BE108" i="3"/>
  <c r="BE113" i="3"/>
  <c r="BE121" i="3"/>
  <c r="BF62" i="4" s="1"/>
  <c r="BF65" i="4" s="1"/>
  <c r="BE111" i="3"/>
  <c r="BE110" i="3"/>
  <c r="BE112" i="3"/>
  <c r="BE109" i="3"/>
  <c r="BE95" i="3"/>
  <c r="BE94" i="3"/>
  <c r="BE82" i="3"/>
  <c r="BE78" i="3"/>
  <c r="BE71" i="3"/>
  <c r="BE83" i="3"/>
  <c r="BE80" i="3"/>
  <c r="BE87" i="3"/>
  <c r="BE75" i="3"/>
  <c r="BE70" i="3"/>
  <c r="BE86" i="3"/>
  <c r="BE60" i="3"/>
  <c r="BE61" i="3"/>
  <c r="BE74" i="3"/>
  <c r="BE66" i="3"/>
  <c r="BE84" i="3"/>
  <c r="BE79" i="3"/>
  <c r="BE73" i="3"/>
  <c r="BE67" i="3"/>
  <c r="BE56" i="3"/>
  <c r="BE63" i="3"/>
  <c r="BE55" i="3"/>
  <c r="BE85" i="3"/>
  <c r="BE50" i="3"/>
  <c r="BE72" i="3"/>
  <c r="BE65" i="3"/>
  <c r="BE46" i="3"/>
  <c r="BE57" i="3"/>
  <c r="BE54" i="3"/>
  <c r="BE48" i="3"/>
  <c r="BE68" i="3"/>
  <c r="BE59" i="3"/>
  <c r="BE69" i="3"/>
  <c r="BE64" i="3"/>
  <c r="BE53" i="3"/>
  <c r="BE43" i="3"/>
  <c r="BE49" i="3"/>
  <c r="BE52" i="3"/>
  <c r="BE47" i="3"/>
  <c r="BE45" i="3"/>
  <c r="BE44" i="3"/>
  <c r="BE58" i="3"/>
  <c r="BE25" i="3"/>
  <c r="BE13" i="3"/>
  <c r="BE51" i="3"/>
  <c r="BE42" i="3"/>
  <c r="BE38" i="3"/>
  <c r="BE32" i="3"/>
  <c r="BE34" i="3"/>
  <c r="BE39" i="3"/>
  <c r="BE24" i="3"/>
  <c r="BE41" i="3"/>
  <c r="BE40" i="3"/>
  <c r="BE33" i="3"/>
  <c r="BE62" i="3"/>
  <c r="BE36" i="3"/>
  <c r="BE23" i="3"/>
  <c r="BE31" i="3"/>
  <c r="BE18" i="3"/>
  <c r="BE11" i="3"/>
  <c r="BE22" i="3"/>
  <c r="BE15" i="3"/>
  <c r="BE27" i="3"/>
  <c r="BE19" i="3"/>
  <c r="BE12" i="3"/>
  <c r="BE30" i="3"/>
  <c r="BE26" i="3"/>
  <c r="BE16" i="3"/>
  <c r="BE20" i="3"/>
  <c r="BE37" i="3"/>
  <c r="BE17" i="3"/>
  <c r="BE29" i="3"/>
  <c r="BE28" i="3"/>
  <c r="BT110" i="3"/>
  <c r="BT112" i="3"/>
  <c r="BT109" i="3"/>
  <c r="BT79" i="3"/>
  <c r="BT86" i="3"/>
  <c r="BT84" i="3"/>
  <c r="BT75" i="3"/>
  <c r="BT64" i="3"/>
  <c r="BT85" i="3"/>
  <c r="BT67" i="3"/>
  <c r="BT94" i="3"/>
  <c r="BT95" i="3"/>
  <c r="BT52" i="3"/>
  <c r="BT78" i="3"/>
  <c r="BT48" i="3"/>
  <c r="BT66" i="3"/>
  <c r="BT61" i="3"/>
  <c r="BT45" i="3"/>
  <c r="BT62" i="3"/>
  <c r="BT60" i="3"/>
  <c r="BT72" i="3"/>
  <c r="BT40" i="3"/>
  <c r="BT44" i="3"/>
  <c r="BT49" i="3"/>
  <c r="BT41" i="3"/>
  <c r="BT34" i="3"/>
  <c r="BT22" i="3"/>
  <c r="BT39" i="3"/>
  <c r="BT31" i="3"/>
  <c r="BT36" i="3"/>
  <c r="BT43" i="3"/>
  <c r="BT29" i="3"/>
  <c r="BT19" i="3"/>
  <c r="BT12" i="3"/>
  <c r="BT24" i="3"/>
  <c r="BT16" i="3"/>
  <c r="BT38" i="3"/>
  <c r="BT21" i="3"/>
  <c r="BT14" i="3"/>
  <c r="CW112" i="3"/>
  <c r="CW121" i="3"/>
  <c r="CX62" i="4" s="1"/>
  <c r="CX65" i="4" s="1"/>
  <c r="CW110" i="3"/>
  <c r="CW111" i="3"/>
  <c r="CW113" i="3"/>
  <c r="CW109" i="3"/>
  <c r="CW108" i="3"/>
  <c r="CW86" i="3"/>
  <c r="CW94" i="3"/>
  <c r="CW83" i="3"/>
  <c r="CW78" i="3"/>
  <c r="CW67" i="3"/>
  <c r="CW95" i="3"/>
  <c r="CW84" i="3"/>
  <c r="CW73" i="3"/>
  <c r="CW75" i="3"/>
  <c r="CW82" i="3"/>
  <c r="CW79" i="3"/>
  <c r="CW71" i="3"/>
  <c r="CW63" i="3"/>
  <c r="CW80" i="3"/>
  <c r="CW57" i="3"/>
  <c r="CW72" i="3"/>
  <c r="CW69" i="3"/>
  <c r="CW51" i="3"/>
  <c r="CW65" i="3"/>
  <c r="CW74" i="3"/>
  <c r="CW66" i="3"/>
  <c r="CW56" i="3"/>
  <c r="CW60" i="3"/>
  <c r="CW49" i="3"/>
  <c r="CW47" i="3"/>
  <c r="CW70" i="3"/>
  <c r="CW64" i="3"/>
  <c r="CW59" i="3"/>
  <c r="CW46" i="3"/>
  <c r="CW85" i="3"/>
  <c r="CW58" i="3"/>
  <c r="CW54" i="3"/>
  <c r="CW53" i="3"/>
  <c r="CW68" i="3"/>
  <c r="CW62" i="3"/>
  <c r="CW41" i="3"/>
  <c r="CW52" i="3"/>
  <c r="CW45" i="3"/>
  <c r="CW44" i="3"/>
  <c r="CW48" i="3"/>
  <c r="CW40" i="3"/>
  <c r="CW61" i="3"/>
  <c r="CW39" i="3"/>
  <c r="CW33" i="3"/>
  <c r="CW21" i="3"/>
  <c r="CW9" i="3"/>
  <c r="CW87" i="3"/>
  <c r="CW36" i="3"/>
  <c r="CW35" i="3"/>
  <c r="CW30" i="3"/>
  <c r="CW42" i="3"/>
  <c r="CW50" i="3"/>
  <c r="CW37" i="3"/>
  <c r="CW32" i="3"/>
  <c r="CW43" i="3"/>
  <c r="CW34" i="3"/>
  <c r="CW29" i="3"/>
  <c r="CW55" i="3"/>
  <c r="CW38" i="3"/>
  <c r="CW19" i="3"/>
  <c r="CW12" i="3"/>
  <c r="CW25" i="3"/>
  <c r="CW16" i="3"/>
  <c r="CW28" i="3"/>
  <c r="CW20" i="3"/>
  <c r="CW27" i="3"/>
  <c r="CW24" i="3"/>
  <c r="CW17" i="3"/>
  <c r="CW31" i="3"/>
  <c r="CW23" i="3"/>
  <c r="CW22" i="3"/>
  <c r="AV14" i="3"/>
  <c r="AZ15" i="3"/>
  <c r="CI15" i="3"/>
  <c r="CY17" i="3"/>
  <c r="CT18" i="3"/>
  <c r="BJ19" i="3"/>
  <c r="AS23" i="3"/>
  <c r="D106" i="3"/>
  <c r="CP4" i="3"/>
  <c r="CD4" i="3"/>
  <c r="BR4" i="3"/>
  <c r="BF4" i="3"/>
  <c r="AT4" i="3"/>
  <c r="CU4" i="3"/>
  <c r="CH4" i="3"/>
  <c r="BU4" i="3"/>
  <c r="BH4" i="3"/>
  <c r="AU4" i="3"/>
  <c r="G4" i="3"/>
  <c r="H4" i="3" s="1"/>
  <c r="H57" i="3" s="1"/>
  <c r="AR4" i="3"/>
  <c r="BG4" i="3"/>
  <c r="BV4" i="3"/>
  <c r="CJ4" i="3"/>
  <c r="CX4" i="3"/>
  <c r="CN9" i="3"/>
  <c r="BQ10" i="3"/>
  <c r="CW10" i="3"/>
  <c r="BT11" i="3"/>
  <c r="CB13" i="3"/>
  <c r="CW13" i="3"/>
  <c r="BW14" i="3"/>
  <c r="BD15" i="3"/>
  <c r="AY16" i="3"/>
  <c r="CC16" i="3"/>
  <c r="AQ17" i="3"/>
  <c r="BO18" i="3"/>
  <c r="BL19" i="3"/>
  <c r="BO20" i="3"/>
  <c r="BE35" i="3"/>
  <c r="C107" i="3"/>
  <c r="G133" i="7"/>
  <c r="D256" i="7"/>
  <c r="D252" i="7"/>
  <c r="D248" i="7"/>
  <c r="D244" i="7"/>
  <c r="D240" i="7"/>
  <c r="D236" i="7"/>
  <c r="D232" i="7"/>
  <c r="D228" i="7"/>
  <c r="D224" i="7"/>
  <c r="D220" i="7"/>
  <c r="D216" i="7"/>
  <c r="D212" i="7"/>
  <c r="D208" i="7"/>
  <c r="D204" i="7"/>
  <c r="D200" i="7"/>
  <c r="D196" i="7"/>
  <c r="D192" i="7"/>
  <c r="D188" i="7"/>
  <c r="D184" i="7"/>
  <c r="D180" i="7"/>
  <c r="D176" i="7"/>
  <c r="D172" i="7"/>
  <c r="D168" i="7"/>
  <c r="D164" i="7"/>
  <c r="D160" i="7"/>
  <c r="D255" i="7"/>
  <c r="D251" i="7"/>
  <c r="D247" i="7"/>
  <c r="D243" i="7"/>
  <c r="D239" i="7"/>
  <c r="D235" i="7"/>
  <c r="D231" i="7"/>
  <c r="D227" i="7"/>
  <c r="D223" i="7"/>
  <c r="D219" i="7"/>
  <c r="D215" i="7"/>
  <c r="D211" i="7"/>
  <c r="D207" i="7"/>
  <c r="D203" i="7"/>
  <c r="D199" i="7"/>
  <c r="D195" i="7"/>
  <c r="D191" i="7"/>
  <c r="D187" i="7"/>
  <c r="D183" i="7"/>
  <c r="D179" i="7"/>
  <c r="D175" i="7"/>
  <c r="D171" i="7"/>
  <c r="D167" i="7"/>
  <c r="D163" i="7"/>
  <c r="D159" i="7"/>
  <c r="D254" i="7"/>
  <c r="D250" i="7"/>
  <c r="D246" i="7"/>
  <c r="D242" i="7"/>
  <c r="D238" i="7"/>
  <c r="D234" i="7"/>
  <c r="D230" i="7"/>
  <c r="D226" i="7"/>
  <c r="D222" i="7"/>
  <c r="D218" i="7"/>
  <c r="D214" i="7"/>
  <c r="D210" i="7"/>
  <c r="D206" i="7"/>
  <c r="D202" i="7"/>
  <c r="D198" i="7"/>
  <c r="D194" i="7"/>
  <c r="D190" i="7"/>
  <c r="D186" i="7"/>
  <c r="D182" i="7"/>
  <c r="D178" i="7"/>
  <c r="D174" i="7"/>
  <c r="D170" i="7"/>
  <c r="D166" i="7"/>
  <c r="D162" i="7"/>
  <c r="D158" i="7"/>
  <c r="D257" i="7"/>
  <c r="D253" i="7"/>
  <c r="D249" i="7"/>
  <c r="D245" i="7"/>
  <c r="D241" i="7"/>
  <c r="D237" i="7"/>
  <c r="D233" i="7"/>
  <c r="D229" i="7"/>
  <c r="D225" i="7"/>
  <c r="D221" i="7"/>
  <c r="D217" i="7"/>
  <c r="D213" i="7"/>
  <c r="D209" i="7"/>
  <c r="D205" i="7"/>
  <c r="D201" i="7"/>
  <c r="D197" i="7"/>
  <c r="D193" i="7"/>
  <c r="D189" i="7"/>
  <c r="D185" i="7"/>
  <c r="D181" i="7"/>
  <c r="D177" i="7"/>
  <c r="D173" i="7"/>
  <c r="D169" i="7"/>
  <c r="D165" i="7"/>
  <c r="D161" i="7"/>
  <c r="C256" i="7"/>
  <c r="C252" i="7"/>
  <c r="C248" i="7"/>
  <c r="C244" i="7"/>
  <c r="C240" i="7"/>
  <c r="C236" i="7"/>
  <c r="C232" i="7"/>
  <c r="C228" i="7"/>
  <c r="C224" i="7"/>
  <c r="C220" i="7"/>
  <c r="C216" i="7"/>
  <c r="C212" i="7"/>
  <c r="C208" i="7"/>
  <c r="C204" i="7"/>
  <c r="C200" i="7"/>
  <c r="C196" i="7"/>
  <c r="C192" i="7"/>
  <c r="C188" i="7"/>
  <c r="C184" i="7"/>
  <c r="C180" i="7"/>
  <c r="C176" i="7"/>
  <c r="C172" i="7"/>
  <c r="C168" i="7"/>
  <c r="C164" i="7"/>
  <c r="C160" i="7"/>
  <c r="C255" i="7"/>
  <c r="C251" i="7"/>
  <c r="C247" i="7"/>
  <c r="C243" i="7"/>
  <c r="C239" i="7"/>
  <c r="C235" i="7"/>
  <c r="C231" i="7"/>
  <c r="C227" i="7"/>
  <c r="C223" i="7"/>
  <c r="C219" i="7"/>
  <c r="C215" i="7"/>
  <c r="C211" i="7"/>
  <c r="C207" i="7"/>
  <c r="C203" i="7"/>
  <c r="C199" i="7"/>
  <c r="C195" i="7"/>
  <c r="C191" i="7"/>
  <c r="C187" i="7"/>
  <c r="C183" i="7"/>
  <c r="C179" i="7"/>
  <c r="C175" i="7"/>
  <c r="C171" i="7"/>
  <c r="C167" i="7"/>
  <c r="C163" i="7"/>
  <c r="C159" i="7"/>
  <c r="C254" i="7"/>
  <c r="C250" i="7"/>
  <c r="C246" i="7"/>
  <c r="C242" i="7"/>
  <c r="C238" i="7"/>
  <c r="C234" i="7"/>
  <c r="C230" i="7"/>
  <c r="C226" i="7"/>
  <c r="C222" i="7"/>
  <c r="C218" i="7"/>
  <c r="C214" i="7"/>
  <c r="C210" i="7"/>
  <c r="C206" i="7"/>
  <c r="C202" i="7"/>
  <c r="C198" i="7"/>
  <c r="C194" i="7"/>
  <c r="C190" i="7"/>
  <c r="C186" i="7"/>
  <c r="C182" i="7"/>
  <c r="C178" i="7"/>
  <c r="C174" i="7"/>
  <c r="C170" i="7"/>
  <c r="C166" i="7"/>
  <c r="C162" i="7"/>
  <c r="C158" i="7"/>
  <c r="C185" i="7"/>
  <c r="C233" i="7"/>
  <c r="C193" i="7"/>
  <c r="C241" i="7"/>
  <c r="B153" i="7"/>
  <c r="G132" i="7"/>
  <c r="C201" i="7"/>
  <c r="C249" i="7"/>
  <c r="B257" i="7"/>
  <c r="B253" i="7"/>
  <c r="B249" i="7"/>
  <c r="B245" i="7"/>
  <c r="B241" i="7"/>
  <c r="B237" i="7"/>
  <c r="B233" i="7"/>
  <c r="B229" i="7"/>
  <c r="B225" i="7"/>
  <c r="B221" i="7"/>
  <c r="B217" i="7"/>
  <c r="B213" i="7"/>
  <c r="B209" i="7"/>
  <c r="B205" i="7"/>
  <c r="B201" i="7"/>
  <c r="B197" i="7"/>
  <c r="B193" i="7"/>
  <c r="B189" i="7"/>
  <c r="B185" i="7"/>
  <c r="B181" i="7"/>
  <c r="B177" i="7"/>
  <c r="B173" i="7"/>
  <c r="B169" i="7"/>
  <c r="B165" i="7"/>
  <c r="B161" i="7"/>
  <c r="B256" i="7"/>
  <c r="B252" i="7"/>
  <c r="B248" i="7"/>
  <c r="B244" i="7"/>
  <c r="B240" i="7"/>
  <c r="B236" i="7"/>
  <c r="B232" i="7"/>
  <c r="B228" i="7"/>
  <c r="B224" i="7"/>
  <c r="B220" i="7"/>
  <c r="B216" i="7"/>
  <c r="B212" i="7"/>
  <c r="B208" i="7"/>
  <c r="B204" i="7"/>
  <c r="B200" i="7"/>
  <c r="B196" i="7"/>
  <c r="B192" i="7"/>
  <c r="B188" i="7"/>
  <c r="B184" i="7"/>
  <c r="B180" i="7"/>
  <c r="B176" i="7"/>
  <c r="B172" i="7"/>
  <c r="B168" i="7"/>
  <c r="B164" i="7"/>
  <c r="B160" i="7"/>
  <c r="B255" i="7"/>
  <c r="B251" i="7"/>
  <c r="B247" i="7"/>
  <c r="B243" i="7"/>
  <c r="B239" i="7"/>
  <c r="B235" i="7"/>
  <c r="B231" i="7"/>
  <c r="B227" i="7"/>
  <c r="B223" i="7"/>
  <c r="B219" i="7"/>
  <c r="B215" i="7"/>
  <c r="B211" i="7"/>
  <c r="B207" i="7"/>
  <c r="B203" i="7"/>
  <c r="B199" i="7"/>
  <c r="B195" i="7"/>
  <c r="B191" i="7"/>
  <c r="B187" i="7"/>
  <c r="B183" i="7"/>
  <c r="B179" i="7"/>
  <c r="B175" i="7"/>
  <c r="B171" i="7"/>
  <c r="B167" i="7"/>
  <c r="B163" i="7"/>
  <c r="B159" i="7"/>
  <c r="B254" i="7"/>
  <c r="B250" i="7"/>
  <c r="B246" i="7"/>
  <c r="B242" i="7"/>
  <c r="B238" i="7"/>
  <c r="B234" i="7"/>
  <c r="B230" i="7"/>
  <c r="B226" i="7"/>
  <c r="B222" i="7"/>
  <c r="B218" i="7"/>
  <c r="B214" i="7"/>
  <c r="B210" i="7"/>
  <c r="B206" i="7"/>
  <c r="B202" i="7"/>
  <c r="B198" i="7"/>
  <c r="B194" i="7"/>
  <c r="B190" i="7"/>
  <c r="B186" i="7"/>
  <c r="B182" i="7"/>
  <c r="B178" i="7"/>
  <c r="B174" i="7"/>
  <c r="B170" i="7"/>
  <c r="B166" i="7"/>
  <c r="B162" i="7"/>
  <c r="B158" i="7"/>
  <c r="C79" i="7"/>
  <c r="C80" i="7"/>
  <c r="AC22" i="8"/>
  <c r="AC28" i="8"/>
  <c r="AC23" i="8"/>
  <c r="AC29" i="8"/>
  <c r="C71" i="7"/>
  <c r="C83" i="7"/>
  <c r="C12" i="6"/>
  <c r="C84" i="7"/>
  <c r="AC25" i="8"/>
  <c r="AC31" i="8"/>
  <c r="AC32" i="8"/>
  <c r="AC20" i="8"/>
  <c r="AW12" i="3" l="1"/>
  <c r="AW84" i="3"/>
  <c r="AW49" i="3"/>
  <c r="AW51" i="3"/>
  <c r="AW33" i="3"/>
  <c r="AW32" i="3"/>
  <c r="AW74" i="3"/>
  <c r="AW48" i="3"/>
  <c r="AW53" i="3"/>
  <c r="AW46" i="3"/>
  <c r="AW95" i="3"/>
  <c r="AW63" i="3"/>
  <c r="AW66" i="3"/>
  <c r="AW43" i="3"/>
  <c r="AW79" i="3"/>
  <c r="AW64" i="3"/>
  <c r="AW57" i="3"/>
  <c r="AW38" i="3"/>
  <c r="AW13" i="3"/>
  <c r="AW121" i="3"/>
  <c r="AX62" i="4" s="1"/>
  <c r="AX65" i="4" s="1"/>
  <c r="AW87" i="3"/>
  <c r="AW62" i="3"/>
  <c r="AW31" i="3"/>
  <c r="AW23" i="3"/>
  <c r="AW110" i="3"/>
  <c r="AW69" i="3"/>
  <c r="AW41" i="3"/>
  <c r="AW111" i="3"/>
  <c r="AW56" i="3"/>
  <c r="AW26" i="3"/>
  <c r="AW19" i="3"/>
  <c r="AW108" i="3"/>
  <c r="AW116" i="3" s="1"/>
  <c r="AX41" i="4" s="1"/>
  <c r="AX44" i="4" s="1"/>
  <c r="AW61" i="3"/>
  <c r="AW35" i="3"/>
  <c r="AW113" i="3"/>
  <c r="AW78" i="3"/>
  <c r="AW42" i="3"/>
  <c r="AW10" i="3"/>
  <c r="AW80" i="3"/>
  <c r="AW60" i="3"/>
  <c r="AW21" i="3"/>
  <c r="AW14" i="3"/>
  <c r="AW29" i="3"/>
  <c r="CI57" i="3"/>
  <c r="CI75" i="3"/>
  <c r="CI13" i="3"/>
  <c r="CI79" i="3"/>
  <c r="AY71" i="3"/>
  <c r="BK112" i="3"/>
  <c r="BK20" i="3"/>
  <c r="BK121" i="3"/>
  <c r="BL62" i="4" s="1"/>
  <c r="BL65" i="4" s="1"/>
  <c r="BK110" i="3"/>
  <c r="BK113" i="3"/>
  <c r="BK116" i="3" s="1"/>
  <c r="BL41" i="4" s="1"/>
  <c r="BK61" i="3"/>
  <c r="BK64" i="3"/>
  <c r="BK71" i="3"/>
  <c r="BK51" i="3"/>
  <c r="BK44" i="3"/>
  <c r="BK24" i="3"/>
  <c r="CI65" i="3"/>
  <c r="AO71" i="3"/>
  <c r="AW50" i="3"/>
  <c r="AZ16" i="3"/>
  <c r="AZ78" i="3"/>
  <c r="AZ56" i="3"/>
  <c r="AZ14" i="3"/>
  <c r="AZ41" i="3"/>
  <c r="AZ86" i="3"/>
  <c r="AZ70" i="3"/>
  <c r="AZ33" i="3"/>
  <c r="AZ31" i="3"/>
  <c r="AZ74" i="3"/>
  <c r="AZ45" i="3"/>
  <c r="AZ35" i="3"/>
  <c r="AZ18" i="3"/>
  <c r="AZ9" i="3"/>
  <c r="AZ67" i="3"/>
  <c r="AZ58" i="3"/>
  <c r="AZ43" i="3"/>
  <c r="AZ27" i="3"/>
  <c r="AZ109" i="3"/>
  <c r="AZ62" i="3"/>
  <c r="AZ68" i="3"/>
  <c r="AZ38" i="3"/>
  <c r="AZ12" i="3"/>
  <c r="AZ112" i="3"/>
  <c r="AZ42" i="3"/>
  <c r="AZ11" i="3"/>
  <c r="AZ85" i="3"/>
  <c r="AZ26" i="3"/>
  <c r="AZ73" i="3"/>
  <c r="AZ87" i="3"/>
  <c r="AZ25" i="3"/>
  <c r="AZ34" i="3"/>
  <c r="AZ65" i="3"/>
  <c r="AZ36" i="3"/>
  <c r="CI27" i="3"/>
  <c r="CI60" i="3"/>
  <c r="CI58" i="3"/>
  <c r="CI95" i="3"/>
  <c r="AO31" i="3"/>
  <c r="AO79" i="3"/>
  <c r="AO88" i="3" s="1"/>
  <c r="CB18" i="3"/>
  <c r="AZ57" i="3"/>
  <c r="AY82" i="3"/>
  <c r="AW34" i="3"/>
  <c r="AW59" i="3"/>
  <c r="AV30" i="3"/>
  <c r="D21" i="3"/>
  <c r="D110" i="3"/>
  <c r="D68" i="3"/>
  <c r="D56" i="3"/>
  <c r="D70" i="3"/>
  <c r="D80" i="3"/>
  <c r="D40" i="3"/>
  <c r="D27" i="3"/>
  <c r="D91" i="3"/>
  <c r="D82" i="3"/>
  <c r="D67" i="3"/>
  <c r="D55" i="3"/>
  <c r="D26" i="3"/>
  <c r="D34" i="3"/>
  <c r="D16" i="3"/>
  <c r="D92" i="3"/>
  <c r="D95" i="3"/>
  <c r="D45" i="3"/>
  <c r="D54" i="3"/>
  <c r="D23" i="3"/>
  <c r="D28" i="3"/>
  <c r="D83" i="3"/>
  <c r="D89" i="3"/>
  <c r="D96" i="3" s="1"/>
  <c r="D58" i="3"/>
  <c r="D25" i="3"/>
  <c r="D29" i="3"/>
  <c r="D111" i="3"/>
  <c r="D73" i="3"/>
  <c r="D71" i="3"/>
  <c r="D43" i="3"/>
  <c r="D59" i="3"/>
  <c r="D12" i="3"/>
  <c r="D113" i="3"/>
  <c r="D87" i="3"/>
  <c r="D108" i="3"/>
  <c r="D116" i="3" s="1"/>
  <c r="D66" i="3"/>
  <c r="D63" i="3"/>
  <c r="D50" i="3"/>
  <c r="D18" i="3"/>
  <c r="D17" i="3"/>
  <c r="D85" i="3"/>
  <c r="D75" i="3"/>
  <c r="D53" i="3"/>
  <c r="D41" i="3"/>
  <c r="D32" i="3"/>
  <c r="D20" i="3"/>
  <c r="BD16" i="3"/>
  <c r="BD94" i="3"/>
  <c r="BD86" i="3"/>
  <c r="BD67" i="3"/>
  <c r="BD37" i="3"/>
  <c r="BD47" i="3"/>
  <c r="BD22" i="3"/>
  <c r="BD95" i="3"/>
  <c r="BD82" i="3"/>
  <c r="BD61" i="3"/>
  <c r="BD57" i="3"/>
  <c r="BD36" i="3"/>
  <c r="BD33" i="3"/>
  <c r="BD85" i="3"/>
  <c r="BD74" i="3"/>
  <c r="BD62" i="3"/>
  <c r="BD30" i="3"/>
  <c r="BD44" i="3"/>
  <c r="BD26" i="3"/>
  <c r="BD80" i="3"/>
  <c r="BD88" i="3" s="1"/>
  <c r="BD65" i="3"/>
  <c r="BD49" i="3"/>
  <c r="BD18" i="3"/>
  <c r="BD41" i="3"/>
  <c r="BD35" i="3"/>
  <c r="BD121" i="3"/>
  <c r="BE62" i="4" s="1"/>
  <c r="BE65" i="4" s="1"/>
  <c r="BD68" i="3"/>
  <c r="BD64" i="3"/>
  <c r="BD60" i="3"/>
  <c r="BD54" i="3"/>
  <c r="BD23" i="3"/>
  <c r="BT9" i="3"/>
  <c r="BT68" i="3"/>
  <c r="BT82" i="3"/>
  <c r="BT88" i="3" s="1"/>
  <c r="BT54" i="3"/>
  <c r="BT51" i="3"/>
  <c r="BT33" i="3"/>
  <c r="BT27" i="3"/>
  <c r="BT113" i="3"/>
  <c r="BT80" i="3"/>
  <c r="BT63" i="3"/>
  <c r="BT71" i="3"/>
  <c r="BT59" i="3"/>
  <c r="BT35" i="3"/>
  <c r="BT20" i="3"/>
  <c r="BT17" i="3"/>
  <c r="BT111" i="3"/>
  <c r="BT65" i="3"/>
  <c r="BT53" i="3"/>
  <c r="BT26" i="3"/>
  <c r="BT13" i="3"/>
  <c r="BT73" i="3"/>
  <c r="BT47" i="3"/>
  <c r="BT37" i="3"/>
  <c r="BT108" i="3"/>
  <c r="BT116" i="3" s="1"/>
  <c r="BU41" i="4" s="1"/>
  <c r="BU44" i="4" s="1"/>
  <c r="BT74" i="3"/>
  <c r="BT55" i="3"/>
  <c r="BT76" i="3" s="1"/>
  <c r="BT77" i="3" s="1"/>
  <c r="BT56" i="3"/>
  <c r="BT10" i="3"/>
  <c r="BT32" i="3"/>
  <c r="BT25" i="3"/>
  <c r="AY22" i="3"/>
  <c r="BK12" i="3"/>
  <c r="AW22" i="3"/>
  <c r="BT15" i="3"/>
  <c r="BT50" i="3"/>
  <c r="BT69" i="3"/>
  <c r="BT83" i="3"/>
  <c r="CI29" i="3"/>
  <c r="CI62" i="3"/>
  <c r="CI49" i="3"/>
  <c r="CI83" i="3"/>
  <c r="BD31" i="3"/>
  <c r="BD42" i="3"/>
  <c r="BD58" i="3"/>
  <c r="BD75" i="3"/>
  <c r="AO15" i="3"/>
  <c r="AO83" i="3"/>
  <c r="D35" i="3"/>
  <c r="D76" i="3" s="1"/>
  <c r="D77" i="3" s="1"/>
  <c r="D65" i="3"/>
  <c r="D90" i="3"/>
  <c r="BN65" i="3"/>
  <c r="AZ64" i="3"/>
  <c r="AY24" i="3"/>
  <c r="AY84" i="3"/>
  <c r="AW27" i="3"/>
  <c r="AW72" i="3"/>
  <c r="AV35" i="3"/>
  <c r="AO49" i="3"/>
  <c r="AW109" i="3"/>
  <c r="AO18" i="3"/>
  <c r="AW39" i="3"/>
  <c r="AY10" i="3"/>
  <c r="CI17" i="3"/>
  <c r="CI63" i="3"/>
  <c r="AW67" i="3"/>
  <c r="CI43" i="3"/>
  <c r="CI72" i="3"/>
  <c r="CI9" i="3"/>
  <c r="BW31" i="3"/>
  <c r="BW66" i="3"/>
  <c r="BW18" i="3"/>
  <c r="BW60" i="3"/>
  <c r="CI16" i="3"/>
  <c r="CI112" i="3"/>
  <c r="CI116" i="3" s="1"/>
  <c r="CJ41" i="4" s="1"/>
  <c r="AO29" i="3"/>
  <c r="AZ66" i="3"/>
  <c r="AW20" i="3"/>
  <c r="AV54" i="3"/>
  <c r="CI41" i="3"/>
  <c r="AO41" i="3"/>
  <c r="D24" i="3"/>
  <c r="D33" i="3"/>
  <c r="D51" i="3"/>
  <c r="D121" i="3"/>
  <c r="AZ30" i="3"/>
  <c r="AZ95" i="3"/>
  <c r="AY9" i="3"/>
  <c r="AY29" i="3"/>
  <c r="AW9" i="3"/>
  <c r="AW65" i="3"/>
  <c r="BN109" i="3"/>
  <c r="BN70" i="3"/>
  <c r="BN71" i="3"/>
  <c r="BN48" i="3"/>
  <c r="BN34" i="3"/>
  <c r="BN39" i="3"/>
  <c r="BN31" i="3"/>
  <c r="CI14" i="3"/>
  <c r="CI23" i="3"/>
  <c r="CI121" i="3"/>
  <c r="CJ62" i="4" s="1"/>
  <c r="CJ65" i="4" s="1"/>
  <c r="CI86" i="3"/>
  <c r="CI56" i="3"/>
  <c r="CI46" i="3"/>
  <c r="CI52" i="3"/>
  <c r="CI50" i="3"/>
  <c r="CI21" i="3"/>
  <c r="CI110" i="3"/>
  <c r="CI80" i="3"/>
  <c r="CI59" i="3"/>
  <c r="CI68" i="3"/>
  <c r="CI31" i="3"/>
  <c r="CI37" i="3"/>
  <c r="CI34" i="3"/>
  <c r="CI109" i="3"/>
  <c r="CI115" i="3" s="1"/>
  <c r="CJ19" i="4" s="1"/>
  <c r="CJ22" i="4" s="1"/>
  <c r="CI78" i="3"/>
  <c r="CI88" i="3" s="1"/>
  <c r="CI45" i="3"/>
  <c r="CI66" i="3"/>
  <c r="CI19" i="3"/>
  <c r="CI12" i="3"/>
  <c r="CI18" i="3"/>
  <c r="CI113" i="3"/>
  <c r="CI74" i="3"/>
  <c r="CI61" i="3"/>
  <c r="CI47" i="3"/>
  <c r="CI28" i="3"/>
  <c r="CI20" i="3"/>
  <c r="CI33" i="3"/>
  <c r="AO46" i="3"/>
  <c r="AW18" i="3"/>
  <c r="AY45" i="3"/>
  <c r="CI39" i="3"/>
  <c r="AO52" i="3"/>
  <c r="AY67" i="3"/>
  <c r="CI38" i="3"/>
  <c r="AY94" i="3"/>
  <c r="BK70" i="3"/>
  <c r="AV68" i="3"/>
  <c r="AV45" i="3"/>
  <c r="AV36" i="3"/>
  <c r="AV17" i="3"/>
  <c r="AV9" i="3"/>
  <c r="AV82" i="3"/>
  <c r="AV53" i="3"/>
  <c r="AV33" i="3"/>
  <c r="AV23" i="3"/>
  <c r="AV15" i="3"/>
  <c r="AV75" i="3"/>
  <c r="AV51" i="3"/>
  <c r="AV56" i="3"/>
  <c r="AV18" i="3"/>
  <c r="AV78" i="3"/>
  <c r="AV47" i="3"/>
  <c r="AV43" i="3"/>
  <c r="AV110" i="3"/>
  <c r="AV67" i="3"/>
  <c r="AV69" i="3"/>
  <c r="AV13" i="3"/>
  <c r="AV111" i="3"/>
  <c r="AV60" i="3"/>
  <c r="AV113" i="3"/>
  <c r="AV41" i="3"/>
  <c r="AV95" i="3"/>
  <c r="AV34" i="3"/>
  <c r="AV84" i="3"/>
  <c r="AV22" i="3"/>
  <c r="AV73" i="3"/>
  <c r="AV10" i="3"/>
  <c r="AV66" i="3"/>
  <c r="AV12" i="3"/>
  <c r="AV37" i="3"/>
  <c r="AO25" i="3"/>
  <c r="CI44" i="3"/>
  <c r="AZ19" i="3"/>
  <c r="AY18" i="3"/>
  <c r="AW85" i="3"/>
  <c r="CI48" i="3"/>
  <c r="BT46" i="3"/>
  <c r="BT87" i="3"/>
  <c r="AY11" i="3"/>
  <c r="CI40" i="3"/>
  <c r="CI51" i="3"/>
  <c r="CI70" i="3"/>
  <c r="CI87" i="3"/>
  <c r="BW13" i="3"/>
  <c r="BD28" i="3"/>
  <c r="BD43" i="3"/>
  <c r="BD69" i="3"/>
  <c r="BD110" i="3"/>
  <c r="D36" i="3"/>
  <c r="D14" i="3"/>
  <c r="D78" i="3"/>
  <c r="D112" i="3"/>
  <c r="AZ21" i="3"/>
  <c r="AZ121" i="3"/>
  <c r="BA62" i="4" s="1"/>
  <c r="BA65" i="4" s="1"/>
  <c r="D9" i="3"/>
  <c r="AW16" i="3"/>
  <c r="AW71" i="3"/>
  <c r="AV70" i="3"/>
  <c r="AO20" i="3"/>
  <c r="AO68" i="3"/>
  <c r="AO9" i="3"/>
  <c r="AO51" i="3"/>
  <c r="AO34" i="3"/>
  <c r="AO86" i="3"/>
  <c r="AO56" i="3"/>
  <c r="AO26" i="3"/>
  <c r="AO48" i="3"/>
  <c r="AO112" i="3"/>
  <c r="AO40" i="3"/>
  <c r="AO16" i="3"/>
  <c r="AO12" i="3"/>
  <c r="AO111" i="3"/>
  <c r="AO37" i="3"/>
  <c r="AO61" i="3"/>
  <c r="AO10" i="3"/>
  <c r="AY70" i="3"/>
  <c r="AY46" i="3"/>
  <c r="AY30" i="3"/>
  <c r="AY79" i="3"/>
  <c r="AY57" i="3"/>
  <c r="AY48" i="3"/>
  <c r="AY80" i="3"/>
  <c r="AY54" i="3"/>
  <c r="AY39" i="3"/>
  <c r="AY72" i="3"/>
  <c r="AY53" i="3"/>
  <c r="AY25" i="3"/>
  <c r="AY108" i="3"/>
  <c r="AY64" i="3"/>
  <c r="AY36" i="3"/>
  <c r="AY26" i="3"/>
  <c r="AY58" i="3"/>
  <c r="AY34" i="3"/>
  <c r="AY113" i="3"/>
  <c r="AY42" i="3"/>
  <c r="AY12" i="3"/>
  <c r="AY15" i="3"/>
  <c r="AY95" i="3"/>
  <c r="AY110" i="3"/>
  <c r="AY38" i="3"/>
  <c r="AY44" i="3"/>
  <c r="AY66" i="3"/>
  <c r="AY35" i="3"/>
  <c r="CI32" i="3"/>
  <c r="CI71" i="3"/>
  <c r="CI54" i="3"/>
  <c r="AW15" i="3"/>
  <c r="AO69" i="3"/>
  <c r="AW44" i="3"/>
  <c r="AM52" i="3"/>
  <c r="AM87" i="3"/>
  <c r="AM72" i="3"/>
  <c r="AM31" i="3"/>
  <c r="AM37" i="3"/>
  <c r="AM85" i="3"/>
  <c r="AM12" i="3"/>
  <c r="CI24" i="3"/>
  <c r="AO28" i="3"/>
  <c r="CB25" i="3"/>
  <c r="CB65" i="3"/>
  <c r="CB72" i="3"/>
  <c r="CB60" i="3"/>
  <c r="CB42" i="3"/>
  <c r="BN20" i="3"/>
  <c r="CI55" i="3"/>
  <c r="AO113" i="3"/>
  <c r="CI11" i="3"/>
  <c r="CI73" i="3"/>
  <c r="BT23" i="3"/>
  <c r="BT30" i="3"/>
  <c r="BT57" i="3"/>
  <c r="AZ10" i="3"/>
  <c r="BT28" i="3"/>
  <c r="BT42" i="3"/>
  <c r="BT70" i="3"/>
  <c r="BT58" i="3"/>
  <c r="BT121" i="3"/>
  <c r="BU62" i="4" s="1"/>
  <c r="BU65" i="4" s="1"/>
  <c r="CI22" i="3"/>
  <c r="CI30" i="3"/>
  <c r="CI53" i="3"/>
  <c r="CI67" i="3"/>
  <c r="CI94" i="3"/>
  <c r="BD40" i="3"/>
  <c r="BD76" i="3" s="1"/>
  <c r="BD48" i="3"/>
  <c r="BD70" i="3"/>
  <c r="BD111" i="3"/>
  <c r="AO33" i="3"/>
  <c r="D19" i="3"/>
  <c r="D48" i="3"/>
  <c r="D57" i="3"/>
  <c r="AV11" i="3"/>
  <c r="AZ13" i="3"/>
  <c r="AZ113" i="3"/>
  <c r="AY65" i="3"/>
  <c r="AW40" i="3"/>
  <c r="AW83" i="3"/>
  <c r="AV52" i="3"/>
  <c r="BI9" i="3"/>
  <c r="BI80" i="3"/>
  <c r="BI32" i="3"/>
  <c r="BI14" i="3"/>
  <c r="BI64" i="3"/>
  <c r="BI34" i="3"/>
  <c r="BI73" i="3"/>
  <c r="BI67" i="3"/>
  <c r="BI83" i="3"/>
  <c r="BI40" i="3"/>
  <c r="CR15" i="3"/>
  <c r="CR85" i="3"/>
  <c r="CR67" i="3"/>
  <c r="CR86" i="3"/>
  <c r="CR40" i="3"/>
  <c r="CR63" i="3"/>
  <c r="CR32" i="3"/>
  <c r="CR76" i="3" s="1"/>
  <c r="CR79" i="3"/>
  <c r="CR65" i="3"/>
  <c r="CR71" i="3"/>
  <c r="CR74" i="3"/>
  <c r="CR56" i="3"/>
  <c r="CR19" i="3"/>
  <c r="CR82" i="3"/>
  <c r="CR58" i="3"/>
  <c r="CR57" i="3"/>
  <c r="CR43" i="3"/>
  <c r="CR39" i="3"/>
  <c r="CR12" i="3"/>
  <c r="CR68" i="3"/>
  <c r="CR94" i="3"/>
  <c r="CR51" i="3"/>
  <c r="CR50" i="3"/>
  <c r="CR33" i="3"/>
  <c r="CR28" i="3"/>
  <c r="CR87" i="3"/>
  <c r="CR70" i="3"/>
  <c r="CR62" i="3"/>
  <c r="CR69" i="3"/>
  <c r="CR22" i="3"/>
  <c r="CR26" i="3"/>
  <c r="CR17" i="3"/>
  <c r="CR20" i="3"/>
  <c r="CV13" i="3"/>
  <c r="CV40" i="3"/>
  <c r="CV26" i="3"/>
  <c r="CV58" i="3"/>
  <c r="CV80" i="3"/>
  <c r="BS11" i="3"/>
  <c r="BS31" i="3"/>
  <c r="BS44" i="3"/>
  <c r="BS50" i="3"/>
  <c r="BS83" i="3"/>
  <c r="CR21" i="3"/>
  <c r="CR35" i="3"/>
  <c r="CR80" i="3"/>
  <c r="CR95" i="3"/>
  <c r="CY69" i="3"/>
  <c r="AS29" i="3"/>
  <c r="BJ23" i="3"/>
  <c r="BJ31" i="3"/>
  <c r="BJ84" i="3"/>
  <c r="CR34" i="3"/>
  <c r="CR60" i="3"/>
  <c r="CR78" i="3"/>
  <c r="BJ20" i="3"/>
  <c r="BJ52" i="3"/>
  <c r="BJ95" i="3"/>
  <c r="CV37" i="3"/>
  <c r="CV94" i="3"/>
  <c r="CV74" i="3"/>
  <c r="CV45" i="3"/>
  <c r="BS14" i="3"/>
  <c r="BS17" i="3"/>
  <c r="BS113" i="3"/>
  <c r="BS70" i="3"/>
  <c r="BS46" i="3"/>
  <c r="BS56" i="3"/>
  <c r="BS24" i="3"/>
  <c r="BS25" i="3"/>
  <c r="CV18" i="3"/>
  <c r="CV41" i="3"/>
  <c r="CV23" i="3"/>
  <c r="CV60" i="3"/>
  <c r="CV82" i="3"/>
  <c r="CV110" i="3"/>
  <c r="BS20" i="3"/>
  <c r="BS37" i="3"/>
  <c r="BS76" i="3" s="1"/>
  <c r="BS38" i="3"/>
  <c r="BS65" i="3"/>
  <c r="BS68" i="3"/>
  <c r="BS78" i="3"/>
  <c r="CR25" i="3"/>
  <c r="CR49" i="3"/>
  <c r="CR61" i="3"/>
  <c r="CR113" i="3"/>
  <c r="BI36" i="3"/>
  <c r="BJ26" i="3"/>
  <c r="BJ63" i="3"/>
  <c r="BJ113" i="3"/>
  <c r="CN11" i="3"/>
  <c r="CN57" i="3"/>
  <c r="CF12" i="3"/>
  <c r="CF113" i="3"/>
  <c r="CF68" i="3"/>
  <c r="CF71" i="3"/>
  <c r="CF111" i="3"/>
  <c r="CF78" i="3"/>
  <c r="CF17" i="3"/>
  <c r="CF95" i="3"/>
  <c r="CF74" i="3"/>
  <c r="CF51" i="3"/>
  <c r="CF61" i="3"/>
  <c r="CF42" i="3"/>
  <c r="CF76" i="3" s="1"/>
  <c r="CF25" i="3"/>
  <c r="CR16" i="3"/>
  <c r="BI33" i="3"/>
  <c r="CY55" i="3"/>
  <c r="CY63" i="3"/>
  <c r="CY42" i="3"/>
  <c r="CY15" i="3"/>
  <c r="CY49" i="3"/>
  <c r="CY56" i="3"/>
  <c r="CY74" i="3"/>
  <c r="CY29" i="3"/>
  <c r="CV44" i="3"/>
  <c r="CV31" i="3"/>
  <c r="CV12" i="3"/>
  <c r="CV35" i="3"/>
  <c r="CV76" i="3" s="1"/>
  <c r="CV52" i="3"/>
  <c r="CV51" i="3"/>
  <c r="CV75" i="3"/>
  <c r="CV111" i="3"/>
  <c r="BS51" i="3"/>
  <c r="BS41" i="3"/>
  <c r="BS53" i="3"/>
  <c r="BS49" i="3"/>
  <c r="BS87" i="3"/>
  <c r="BS88" i="3" s="1"/>
  <c r="BS79" i="3"/>
  <c r="CR23" i="3"/>
  <c r="CR41" i="3"/>
  <c r="CR83" i="3"/>
  <c r="CR109" i="3"/>
  <c r="CY24" i="3"/>
  <c r="BI56" i="3"/>
  <c r="BJ32" i="3"/>
  <c r="BJ69" i="3"/>
  <c r="BY108" i="3"/>
  <c r="BY116" i="3" s="1"/>
  <c r="BZ41" i="4" s="1"/>
  <c r="BZ44" i="4" s="1"/>
  <c r="BY51" i="3"/>
  <c r="BY33" i="3"/>
  <c r="BY110" i="3"/>
  <c r="BY69" i="3"/>
  <c r="BY43" i="3"/>
  <c r="BY112" i="3"/>
  <c r="BY65" i="3"/>
  <c r="BY32" i="3"/>
  <c r="BY15" i="3"/>
  <c r="BY121" i="3"/>
  <c r="BZ62" i="4" s="1"/>
  <c r="BZ65" i="4" s="1"/>
  <c r="BY60" i="3"/>
  <c r="BY38" i="3"/>
  <c r="BY19" i="3"/>
  <c r="BY84" i="3"/>
  <c r="BY79" i="3"/>
  <c r="BY23" i="3"/>
  <c r="BI61" i="3"/>
  <c r="BJ94" i="3"/>
  <c r="BJ74" i="3"/>
  <c r="BJ45" i="3"/>
  <c r="BJ43" i="3"/>
  <c r="BJ42" i="3"/>
  <c r="BJ27" i="3"/>
  <c r="BJ10" i="3"/>
  <c r="BJ82" i="3"/>
  <c r="BJ56" i="3"/>
  <c r="BJ39" i="3"/>
  <c r="BJ9" i="3"/>
  <c r="BJ78" i="3"/>
  <c r="BJ66" i="3"/>
  <c r="BJ24" i="3"/>
  <c r="BJ30" i="3"/>
  <c r="BJ15" i="3"/>
  <c r="BJ71" i="3"/>
  <c r="BJ53" i="3"/>
  <c r="BJ12" i="3"/>
  <c r="BJ16" i="3"/>
  <c r="BJ111" i="3"/>
  <c r="BJ80" i="3"/>
  <c r="BJ44" i="3"/>
  <c r="BJ37" i="3"/>
  <c r="BJ21" i="3"/>
  <c r="BS21" i="3"/>
  <c r="CV17" i="3"/>
  <c r="CV32" i="3"/>
  <c r="CV48" i="3"/>
  <c r="CV66" i="3"/>
  <c r="CV56" i="3"/>
  <c r="CV95" i="3"/>
  <c r="CV121" i="3"/>
  <c r="CW62" i="4" s="1"/>
  <c r="CW65" i="4" s="1"/>
  <c r="BS19" i="3"/>
  <c r="BS40" i="3"/>
  <c r="BS45" i="3"/>
  <c r="BS55" i="3"/>
  <c r="BS64" i="3"/>
  <c r="BS94" i="3"/>
  <c r="CR18" i="3"/>
  <c r="CR46" i="3"/>
  <c r="CR53" i="3"/>
  <c r="CR110" i="3"/>
  <c r="CR116" i="3" s="1"/>
  <c r="CS41" i="4" s="1"/>
  <c r="CS44" i="4" s="1"/>
  <c r="BJ13" i="3"/>
  <c r="CY37" i="3"/>
  <c r="BI53" i="3"/>
  <c r="BJ35" i="3"/>
  <c r="BJ57" i="3"/>
  <c r="BJ108" i="3"/>
  <c r="BL9" i="3"/>
  <c r="BL70" i="3"/>
  <c r="BL57" i="3"/>
  <c r="BL55" i="3"/>
  <c r="BL35" i="3"/>
  <c r="BL21" i="3"/>
  <c r="AS79" i="3"/>
  <c r="AS44" i="3"/>
  <c r="AS111" i="3"/>
  <c r="AS24" i="3"/>
  <c r="AS110" i="3"/>
  <c r="AS45" i="3"/>
  <c r="AS17" i="3"/>
  <c r="AS82" i="3"/>
  <c r="AS37" i="3"/>
  <c r="AS57" i="3"/>
  <c r="AS21" i="3"/>
  <c r="CK31" i="3"/>
  <c r="CK73" i="3"/>
  <c r="CK74" i="3"/>
  <c r="CK66" i="3"/>
  <c r="CK108" i="3"/>
  <c r="CK116" i="3" s="1"/>
  <c r="CL41" i="4" s="1"/>
  <c r="CL44" i="4" s="1"/>
  <c r="CK22" i="3"/>
  <c r="CK32" i="3"/>
  <c r="CK48" i="3"/>
  <c r="CK95" i="3"/>
  <c r="CK80" i="3"/>
  <c r="BB11" i="3"/>
  <c r="CK23" i="3"/>
  <c r="CK35" i="3"/>
  <c r="CK50" i="3"/>
  <c r="CK58" i="3"/>
  <c r="BM108" i="3"/>
  <c r="BM50" i="3"/>
  <c r="BM45" i="3"/>
  <c r="BM56" i="3"/>
  <c r="BM9" i="3"/>
  <c r="BM30" i="3"/>
  <c r="BM20" i="3"/>
  <c r="BM17" i="3"/>
  <c r="BM109" i="3"/>
  <c r="BM19" i="3"/>
  <c r="BM70" i="3"/>
  <c r="BM47" i="3"/>
  <c r="E106" i="3"/>
  <c r="E4" i="3"/>
  <c r="F4" i="3" s="1"/>
  <c r="F94" i="3" s="1"/>
  <c r="AN109" i="3"/>
  <c r="AN56" i="3"/>
  <c r="CT11" i="3"/>
  <c r="CT86" i="3"/>
  <c r="CT67" i="3"/>
  <c r="CT65" i="3"/>
  <c r="CT69" i="3"/>
  <c r="CT35" i="3"/>
  <c r="CT25" i="3"/>
  <c r="CT87" i="3"/>
  <c r="CT74" i="3"/>
  <c r="CT51" i="3"/>
  <c r="CT68" i="3"/>
  <c r="CT42" i="3"/>
  <c r="CT28" i="3"/>
  <c r="CT10" i="3"/>
  <c r="CT13" i="3"/>
  <c r="CT84" i="3"/>
  <c r="CT64" i="3"/>
  <c r="CT48" i="3"/>
  <c r="CT62" i="3"/>
  <c r="CT46" i="3"/>
  <c r="CT16" i="3"/>
  <c r="CT17" i="3"/>
  <c r="CT70" i="3"/>
  <c r="CT59" i="3"/>
  <c r="CT61" i="3"/>
  <c r="CT44" i="3"/>
  <c r="CT37" i="3"/>
  <c r="CT38" i="3"/>
  <c r="CT121" i="3"/>
  <c r="CU62" i="4" s="1"/>
  <c r="CU65" i="4" s="1"/>
  <c r="CT78" i="3"/>
  <c r="CT60" i="3"/>
  <c r="CT56" i="3"/>
  <c r="CT71" i="3"/>
  <c r="CT32" i="3"/>
  <c r="CT30" i="3"/>
  <c r="CT113" i="3"/>
  <c r="CT94" i="3"/>
  <c r="CT63" i="3"/>
  <c r="CT53" i="3"/>
  <c r="CT24" i="3"/>
  <c r="CT43" i="3"/>
  <c r="CT34" i="3"/>
  <c r="CT83" i="3"/>
  <c r="CT111" i="3"/>
  <c r="CT115" i="3" s="1"/>
  <c r="CU19" i="4" s="1"/>
  <c r="CU22" i="4" s="1"/>
  <c r="CT80" i="3"/>
  <c r="CT52" i="3"/>
  <c r="CT12" i="3"/>
  <c r="CT40" i="3"/>
  <c r="CT20" i="3"/>
  <c r="CT110" i="3"/>
  <c r="CT73" i="3"/>
  <c r="CT55" i="3"/>
  <c r="CT50" i="3"/>
  <c r="CT41" i="3"/>
  <c r="CT26" i="3"/>
  <c r="CT29" i="3"/>
  <c r="CT76" i="3" s="1"/>
  <c r="CT77" i="3" s="1"/>
  <c r="CT82" i="3"/>
  <c r="CT79" i="3"/>
  <c r="CT54" i="3"/>
  <c r="CT66" i="3"/>
  <c r="CT33" i="3"/>
  <c r="CT22" i="3"/>
  <c r="CT14" i="3"/>
  <c r="AX82" i="3"/>
  <c r="AX95" i="3"/>
  <c r="AX71" i="3"/>
  <c r="AX45" i="3"/>
  <c r="AX24" i="3"/>
  <c r="AX16" i="3"/>
  <c r="AX39" i="3"/>
  <c r="AX87" i="3"/>
  <c r="AX64" i="3"/>
  <c r="AX65" i="3"/>
  <c r="AX12" i="3"/>
  <c r="AX9" i="3"/>
  <c r="AX22" i="3"/>
  <c r="AX84" i="3"/>
  <c r="AX111" i="3"/>
  <c r="AX53" i="3"/>
  <c r="AX44" i="3"/>
  <c r="AX20" i="3"/>
  <c r="AX15" i="3"/>
  <c r="AX109" i="3"/>
  <c r="AX75" i="3"/>
  <c r="AX51" i="3"/>
  <c r="AX41" i="3"/>
  <c r="AX13" i="3"/>
  <c r="AX79" i="3"/>
  <c r="AX55" i="3"/>
  <c r="AX47" i="3"/>
  <c r="AX36" i="3"/>
  <c r="AX58" i="3"/>
  <c r="AX19" i="3"/>
  <c r="AX10" i="3"/>
  <c r="AX80" i="3"/>
  <c r="AX86" i="3"/>
  <c r="AX50" i="3"/>
  <c r="AX31" i="3"/>
  <c r="AX28" i="3"/>
  <c r="AX11" i="3"/>
  <c r="AX68" i="3"/>
  <c r="AX72" i="3"/>
  <c r="AX42" i="3"/>
  <c r="AX40" i="3"/>
  <c r="AX17" i="3"/>
  <c r="AX108" i="3"/>
  <c r="AX85" i="3"/>
  <c r="AX54" i="3"/>
  <c r="AX61" i="3"/>
  <c r="AX46" i="3"/>
  <c r="AX23" i="3"/>
  <c r="AX121" i="3"/>
  <c r="AY62" i="4" s="1"/>
  <c r="AY65" i="4" s="1"/>
  <c r="AX83" i="3"/>
  <c r="AX62" i="3"/>
  <c r="AX57" i="3"/>
  <c r="AX32" i="3"/>
  <c r="AX30" i="3"/>
  <c r="AX110" i="3"/>
  <c r="AX73" i="3"/>
  <c r="AX56" i="3"/>
  <c r="AX43" i="3"/>
  <c r="AX26" i="3"/>
  <c r="AX27" i="3"/>
  <c r="CG9" i="3"/>
  <c r="CG18" i="3"/>
  <c r="CG111" i="3"/>
  <c r="CG116" i="3" s="1"/>
  <c r="CH41" i="4" s="1"/>
  <c r="CH44" i="4" s="1"/>
  <c r="CG75" i="3"/>
  <c r="CG68" i="3"/>
  <c r="CG44" i="3"/>
  <c r="CG17" i="3"/>
  <c r="CG30" i="3"/>
  <c r="CG38" i="3"/>
  <c r="CG110" i="3"/>
  <c r="CG74" i="3"/>
  <c r="CG66" i="3"/>
  <c r="CG56" i="3"/>
  <c r="CG31" i="3"/>
  <c r="CG23" i="3"/>
  <c r="CG32" i="3"/>
  <c r="CG10" i="3"/>
  <c r="CG13" i="3"/>
  <c r="CG94" i="3"/>
  <c r="CG67" i="3"/>
  <c r="CG54" i="3"/>
  <c r="CG51" i="3"/>
  <c r="CG43" i="3"/>
  <c r="CG25" i="3"/>
  <c r="CG21" i="3"/>
  <c r="CG82" i="3"/>
  <c r="CG80" i="3"/>
  <c r="CG88" i="3" s="1"/>
  <c r="CG65" i="3"/>
  <c r="CG55" i="3"/>
  <c r="CG39" i="3"/>
  <c r="CG22" i="3"/>
  <c r="CG14" i="3"/>
  <c r="CG95" i="3"/>
  <c r="CG84" i="3"/>
  <c r="CG62" i="3"/>
  <c r="CG49" i="3"/>
  <c r="CG26" i="3"/>
  <c r="CG15" i="3"/>
  <c r="CG34" i="3"/>
  <c r="CG86" i="3"/>
  <c r="CG64" i="3"/>
  <c r="CG52" i="3"/>
  <c r="CG47" i="3"/>
  <c r="CG33" i="3"/>
  <c r="CG19" i="3"/>
  <c r="CG108" i="3"/>
  <c r="CG83" i="3"/>
  <c r="CG121" i="3"/>
  <c r="CH62" i="4" s="1"/>
  <c r="CH65" i="4" s="1"/>
  <c r="CG73" i="3"/>
  <c r="CG63" i="3"/>
  <c r="CG58" i="3"/>
  <c r="CG42" i="3"/>
  <c r="CG45" i="3"/>
  <c r="CG27" i="3"/>
  <c r="AN60" i="3"/>
  <c r="BM16" i="3"/>
  <c r="BK18" i="3"/>
  <c r="AO17" i="3"/>
  <c r="AO21" i="3"/>
  <c r="AO58" i="3"/>
  <c r="AO55" i="3"/>
  <c r="AO82" i="3"/>
  <c r="AO110" i="3"/>
  <c r="CS116" i="3"/>
  <c r="CT41" i="4" s="1"/>
  <c r="CT44" i="4" s="1"/>
  <c r="AM75" i="3"/>
  <c r="CB34" i="3"/>
  <c r="BN26" i="3"/>
  <c r="BN53" i="3"/>
  <c r="AZ24" i="3"/>
  <c r="AZ20" i="3"/>
  <c r="AZ37" i="3"/>
  <c r="AZ55" i="3"/>
  <c r="AZ82" i="3"/>
  <c r="AZ80" i="3"/>
  <c r="AZ111" i="3"/>
  <c r="CN25" i="3"/>
  <c r="CB9" i="3"/>
  <c r="BY27" i="3"/>
  <c r="BY29" i="3"/>
  <c r="BY36" i="3"/>
  <c r="BY46" i="3"/>
  <c r="BY72" i="3"/>
  <c r="BY80" i="3"/>
  <c r="BY113" i="3"/>
  <c r="BK16" i="3"/>
  <c r="BK67" i="3"/>
  <c r="BK75" i="3"/>
  <c r="BK109" i="3"/>
  <c r="BK115" i="3" s="1"/>
  <c r="BL19" i="4" s="1"/>
  <c r="BL22" i="4" s="1"/>
  <c r="CF21" i="3"/>
  <c r="CY21" i="3"/>
  <c r="CY66" i="3"/>
  <c r="BW61" i="3"/>
  <c r="BI37" i="3"/>
  <c r="BI41" i="3"/>
  <c r="BI65" i="3"/>
  <c r="BI75" i="3"/>
  <c r="BI58" i="3"/>
  <c r="BI109" i="3"/>
  <c r="AS20" i="3"/>
  <c r="AS59" i="3"/>
  <c r="AS71" i="3"/>
  <c r="BJ17" i="3"/>
  <c r="BJ33" i="3"/>
  <c r="BJ48" i="3"/>
  <c r="BJ55" i="3"/>
  <c r="BJ70" i="3"/>
  <c r="BN27" i="3"/>
  <c r="BN80" i="3"/>
  <c r="AO11" i="3"/>
  <c r="BK30" i="3"/>
  <c r="BK58" i="3"/>
  <c r="BK73" i="3"/>
  <c r="BI22" i="3"/>
  <c r="BI20" i="3"/>
  <c r="BI26" i="3"/>
  <c r="BI47" i="3"/>
  <c r="BI57" i="3"/>
  <c r="BI72" i="3"/>
  <c r="BI82" i="3"/>
  <c r="AO59" i="3"/>
  <c r="AO87" i="3"/>
  <c r="AO67" i="3"/>
  <c r="AO108" i="3"/>
  <c r="BN35" i="3"/>
  <c r="BN72" i="3"/>
  <c r="BK15" i="3"/>
  <c r="BK35" i="3"/>
  <c r="BK50" i="3"/>
  <c r="BK86" i="3"/>
  <c r="BI15" i="3"/>
  <c r="BI24" i="3"/>
  <c r="BI16" i="3"/>
  <c r="BI31" i="3"/>
  <c r="BI45" i="3"/>
  <c r="BI60" i="3"/>
  <c r="BI74" i="3"/>
  <c r="BI87" i="3"/>
  <c r="C106" i="3"/>
  <c r="AO22" i="3"/>
  <c r="AO39" i="3"/>
  <c r="AO63" i="3"/>
  <c r="AO64" i="3"/>
  <c r="AO72" i="3"/>
  <c r="AO75" i="3"/>
  <c r="AO121" i="3"/>
  <c r="AP62" i="4" s="1"/>
  <c r="AP65" i="4" s="1"/>
  <c r="CB64" i="3"/>
  <c r="BN37" i="3"/>
  <c r="BN74" i="3"/>
  <c r="AZ44" i="3"/>
  <c r="AZ49" i="3"/>
  <c r="AZ48" i="3"/>
  <c r="AZ71" i="3"/>
  <c r="AZ75" i="3"/>
  <c r="AZ72" i="3"/>
  <c r="BW10" i="3"/>
  <c r="BY22" i="3"/>
  <c r="CN53" i="3"/>
  <c r="BY31" i="3"/>
  <c r="BY30" i="3"/>
  <c r="BY42" i="3"/>
  <c r="BY62" i="3"/>
  <c r="BY64" i="3"/>
  <c r="BY85" i="3"/>
  <c r="BK39" i="3"/>
  <c r="BK37" i="3"/>
  <c r="BK52" i="3"/>
  <c r="BK78" i="3"/>
  <c r="D15" i="3"/>
  <c r="BI42" i="3"/>
  <c r="BI30" i="3"/>
  <c r="BI46" i="3"/>
  <c r="BI55" i="3"/>
  <c r="BI49" i="3"/>
  <c r="BI79" i="3"/>
  <c r="BI113" i="3"/>
  <c r="AS33" i="3"/>
  <c r="AS69" i="3"/>
  <c r="AO36" i="3"/>
  <c r="AO32" i="3"/>
  <c r="AO60" i="3"/>
  <c r="AO84" i="3"/>
  <c r="AO65" i="3"/>
  <c r="AO80" i="3"/>
  <c r="BN62" i="3"/>
  <c r="BN87" i="3"/>
  <c r="AO19" i="3"/>
  <c r="CN82" i="3"/>
  <c r="BY14" i="3"/>
  <c r="BY37" i="3"/>
  <c r="BY58" i="3"/>
  <c r="BY73" i="3"/>
  <c r="BY82" i="3"/>
  <c r="BY78" i="3"/>
  <c r="BK23" i="3"/>
  <c r="BK40" i="3"/>
  <c r="BK63" i="3"/>
  <c r="BK82" i="3"/>
  <c r="AO13" i="3"/>
  <c r="BI18" i="3"/>
  <c r="BI12" i="3"/>
  <c r="BI39" i="3"/>
  <c r="BI44" i="3"/>
  <c r="BI62" i="3"/>
  <c r="BI84" i="3"/>
  <c r="BI94" i="3"/>
  <c r="AO14" i="3"/>
  <c r="AO38" i="3"/>
  <c r="AO53" i="3"/>
  <c r="AO54" i="3"/>
  <c r="AO66" i="3"/>
  <c r="AO94" i="3"/>
  <c r="BN14" i="3"/>
  <c r="CB85" i="3"/>
  <c r="BN57" i="3"/>
  <c r="BN110" i="3"/>
  <c r="AZ28" i="3"/>
  <c r="AZ52" i="3"/>
  <c r="AZ59" i="3"/>
  <c r="AZ63" i="3"/>
  <c r="AZ61" i="3"/>
  <c r="AZ84" i="3"/>
  <c r="CN71" i="3"/>
  <c r="BY26" i="3"/>
  <c r="BY35" i="3"/>
  <c r="BY41" i="3"/>
  <c r="BY47" i="3"/>
  <c r="BY63" i="3"/>
  <c r="BY111" i="3"/>
  <c r="BK14" i="3"/>
  <c r="BK31" i="3"/>
  <c r="BK69" i="3"/>
  <c r="BK83" i="3"/>
  <c r="BW30" i="3"/>
  <c r="BI23" i="3"/>
  <c r="BI19" i="3"/>
  <c r="BI43" i="3"/>
  <c r="BI50" i="3"/>
  <c r="BI48" i="3"/>
  <c r="BI86" i="3"/>
  <c r="BI121" i="3"/>
  <c r="BJ62" i="4" s="1"/>
  <c r="BJ65" i="4" s="1"/>
  <c r="AS42" i="3"/>
  <c r="AS61" i="3"/>
  <c r="AO24" i="3"/>
  <c r="AO57" i="3"/>
  <c r="AO43" i="3"/>
  <c r="AO47" i="3"/>
  <c r="AO85" i="3"/>
  <c r="AO95" i="3"/>
  <c r="BK10" i="3"/>
  <c r="BN63" i="3"/>
  <c r="CN67" i="3"/>
  <c r="BY13" i="3"/>
  <c r="BY44" i="3"/>
  <c r="BY55" i="3"/>
  <c r="BY54" i="3"/>
  <c r="BY68" i="3"/>
  <c r="BY86" i="3"/>
  <c r="BK21" i="3"/>
  <c r="BK62" i="3"/>
  <c r="BK49" i="3"/>
  <c r="BK85" i="3"/>
  <c r="BW37" i="3"/>
  <c r="BI35" i="3"/>
  <c r="BI27" i="3"/>
  <c r="BI17" i="3"/>
  <c r="BI52" i="3"/>
  <c r="BI66" i="3"/>
  <c r="BI71" i="3"/>
  <c r="BI108" i="3"/>
  <c r="AO27" i="3"/>
  <c r="AO30" i="3"/>
  <c r="AO45" i="3"/>
  <c r="AO62" i="3"/>
  <c r="AO74" i="3"/>
  <c r="AO78" i="3"/>
  <c r="AM33" i="3"/>
  <c r="CB110" i="3"/>
  <c r="BN64" i="3"/>
  <c r="AZ32" i="3"/>
  <c r="AZ17" i="3"/>
  <c r="AZ46" i="3"/>
  <c r="AZ79" i="3"/>
  <c r="AZ51" i="3"/>
  <c r="AZ83" i="3"/>
  <c r="AZ88" i="3" s="1"/>
  <c r="AZ108" i="3"/>
  <c r="CN85" i="3"/>
  <c r="BY20" i="3"/>
  <c r="BY9" i="3"/>
  <c r="BY48" i="3"/>
  <c r="BY61" i="3"/>
  <c r="BY71" i="3"/>
  <c r="BY95" i="3"/>
  <c r="BK25" i="3"/>
  <c r="BK38" i="3"/>
  <c r="BK56" i="3"/>
  <c r="BK87" i="3"/>
  <c r="BW35" i="3"/>
  <c r="BI21" i="3"/>
  <c r="BI38" i="3"/>
  <c r="BI29" i="3"/>
  <c r="BI63" i="3"/>
  <c r="BI54" i="3"/>
  <c r="BI78" i="3"/>
  <c r="BI111" i="3"/>
  <c r="AS38" i="3"/>
  <c r="AS74" i="3"/>
  <c r="AO23" i="3"/>
  <c r="AO35" i="3"/>
  <c r="AO42" i="3"/>
  <c r="AO50" i="3"/>
  <c r="AO73" i="3"/>
  <c r="AO109" i="3"/>
  <c r="BK11" i="3"/>
  <c r="BN23" i="3"/>
  <c r="BN51" i="3"/>
  <c r="AZ22" i="3"/>
  <c r="AZ29" i="3"/>
  <c r="AZ23" i="3"/>
  <c r="AZ54" i="3"/>
  <c r="AZ69" i="3"/>
  <c r="AZ94" i="3"/>
  <c r="AZ110" i="3"/>
  <c r="CN108" i="3"/>
  <c r="D13" i="3"/>
  <c r="BY39" i="3"/>
  <c r="BY21" i="3"/>
  <c r="BY59" i="3"/>
  <c r="BY66" i="3"/>
  <c r="BY83" i="3"/>
  <c r="BY88" i="3" s="1"/>
  <c r="BK32" i="3"/>
  <c r="BK43" i="3"/>
  <c r="BK65" i="3"/>
  <c r="BI25" i="3"/>
  <c r="BI59" i="3"/>
  <c r="BI51" i="3"/>
  <c r="BI69" i="3"/>
  <c r="BI68" i="3"/>
  <c r="BI110" i="3"/>
  <c r="BI112" i="3"/>
  <c r="AS68" i="3"/>
  <c r="AN95" i="3"/>
  <c r="AN110" i="3"/>
  <c r="AN121" i="3"/>
  <c r="AO62" i="4" s="1"/>
  <c r="AO65" i="4" s="1"/>
  <c r="H14" i="3"/>
  <c r="H108" i="3"/>
  <c r="H74" i="3"/>
  <c r="H65" i="3"/>
  <c r="H60" i="3"/>
  <c r="H39" i="3"/>
  <c r="H31" i="3"/>
  <c r="H38" i="3"/>
  <c r="H94" i="3"/>
  <c r="H84" i="3"/>
  <c r="H59" i="3"/>
  <c r="H50" i="3"/>
  <c r="H32" i="3"/>
  <c r="H12" i="3"/>
  <c r="H15" i="3"/>
  <c r="H83" i="3"/>
  <c r="H71" i="3"/>
  <c r="H49" i="3"/>
  <c r="H48" i="3"/>
  <c r="H27" i="3"/>
  <c r="H35" i="3"/>
  <c r="I4" i="3"/>
  <c r="I79" i="3" s="1"/>
  <c r="H67" i="3"/>
  <c r="H51" i="3"/>
  <c r="H41" i="3"/>
  <c r="H28" i="3"/>
  <c r="H33" i="3"/>
  <c r="H113" i="3"/>
  <c r="H85" i="3"/>
  <c r="H62" i="3"/>
  <c r="H30" i="3"/>
  <c r="H19" i="3"/>
  <c r="H110" i="3"/>
  <c r="H73" i="3"/>
  <c r="H56" i="3"/>
  <c r="H43" i="3"/>
  <c r="H20" i="3"/>
  <c r="H111" i="3"/>
  <c r="H72" i="3"/>
  <c r="H63" i="3"/>
  <c r="H47" i="3"/>
  <c r="H13" i="3"/>
  <c r="H86" i="3"/>
  <c r="H64" i="3"/>
  <c r="H68" i="3"/>
  <c r="H34" i="3"/>
  <c r="H23" i="3"/>
  <c r="H9" i="3"/>
  <c r="H112" i="3"/>
  <c r="H55" i="3"/>
  <c r="H40" i="3"/>
  <c r="H26" i="3"/>
  <c r="H75" i="3"/>
  <c r="H44" i="3"/>
  <c r="H17" i="3"/>
  <c r="H69" i="3"/>
  <c r="H58" i="3"/>
  <c r="H25" i="3"/>
  <c r="H78" i="3"/>
  <c r="H18" i="3"/>
  <c r="H79" i="3"/>
  <c r="H46" i="3"/>
  <c r="H80" i="3"/>
  <c r="H42" i="3"/>
  <c r="H70" i="3"/>
  <c r="H29" i="3"/>
  <c r="H37" i="3"/>
  <c r="H54" i="3"/>
  <c r="H52" i="3"/>
  <c r="H95" i="3"/>
  <c r="H24" i="3"/>
  <c r="H82" i="3"/>
  <c r="H22" i="3"/>
  <c r="H87" i="3"/>
  <c r="H61" i="3"/>
  <c r="H121" i="3"/>
  <c r="I62" i="4" s="1"/>
  <c r="I65" i="4" s="1"/>
  <c r="H16" i="3"/>
  <c r="H66" i="3"/>
  <c r="H53" i="3"/>
  <c r="H21" i="3"/>
  <c r="AN15" i="3"/>
  <c r="AN19" i="3"/>
  <c r="AN12" i="3"/>
  <c r="AN11" i="3"/>
  <c r="AN9" i="3"/>
  <c r="AN84" i="3"/>
  <c r="AN74" i="3"/>
  <c r="AN58" i="3"/>
  <c r="AN47" i="3"/>
  <c r="AN35" i="3"/>
  <c r="AN17" i="3"/>
  <c r="AN94" i="3"/>
  <c r="AN66" i="3"/>
  <c r="AN68" i="3"/>
  <c r="AN54" i="3"/>
  <c r="AN80" i="3"/>
  <c r="AN65" i="3"/>
  <c r="AN51" i="3"/>
  <c r="AN46" i="3"/>
  <c r="AN39" i="3"/>
  <c r="AN20" i="3"/>
  <c r="AN113" i="3"/>
  <c r="AN61" i="3"/>
  <c r="AN64" i="3"/>
  <c r="AN14" i="3"/>
  <c r="AN10" i="3"/>
  <c r="AN112" i="3"/>
  <c r="AN62" i="3"/>
  <c r="AN53" i="3"/>
  <c r="AN37" i="3"/>
  <c r="AN40" i="3"/>
  <c r="AN111" i="3"/>
  <c r="AN85" i="3"/>
  <c r="AN45" i="3"/>
  <c r="AN33" i="3"/>
  <c r="AN32" i="3"/>
  <c r="AN29" i="3"/>
  <c r="AN78" i="3"/>
  <c r="AN70" i="3"/>
  <c r="AN52" i="3"/>
  <c r="AN23" i="3"/>
  <c r="AN30" i="3"/>
  <c r="AN72" i="3"/>
  <c r="AN57" i="3"/>
  <c r="AN50" i="3"/>
  <c r="AN38" i="3"/>
  <c r="AN27" i="3"/>
  <c r="AN86" i="3"/>
  <c r="AN55" i="3"/>
  <c r="AN48" i="3"/>
  <c r="AN13" i="3"/>
  <c r="AN82" i="3"/>
  <c r="AN71" i="3"/>
  <c r="AN28" i="3"/>
  <c r="AN75" i="3"/>
  <c r="AN73" i="3"/>
  <c r="AN21" i="3"/>
  <c r="AN69" i="3"/>
  <c r="AN42" i="3"/>
  <c r="AN24" i="3"/>
  <c r="AN63" i="3"/>
  <c r="AN44" i="3"/>
  <c r="AN16" i="3"/>
  <c r="AN108" i="3"/>
  <c r="AN43" i="3"/>
  <c r="AN18" i="3"/>
  <c r="AN31" i="3"/>
  <c r="AN83" i="3"/>
  <c r="AN67" i="3"/>
  <c r="AN36" i="3"/>
  <c r="AN79" i="3"/>
  <c r="AN26" i="3"/>
  <c r="AN22" i="3"/>
  <c r="AN49" i="3"/>
  <c r="H36" i="3"/>
  <c r="AN41" i="3"/>
  <c r="AN34" i="3"/>
  <c r="H45" i="3"/>
  <c r="AN25" i="3"/>
  <c r="BD116" i="3"/>
  <c r="BE41" i="4" s="1"/>
  <c r="AN87" i="3"/>
  <c r="CA112" i="3"/>
  <c r="CA36" i="3"/>
  <c r="CA111" i="3"/>
  <c r="CA15" i="3"/>
  <c r="CA86" i="3"/>
  <c r="CA70" i="3"/>
  <c r="CA57" i="3"/>
  <c r="CA51" i="3"/>
  <c r="CA82" i="3"/>
  <c r="CA50" i="3"/>
  <c r="CA71" i="3"/>
  <c r="CA84" i="3"/>
  <c r="CA49" i="3"/>
  <c r="CB20" i="3"/>
  <c r="CB82" i="3"/>
  <c r="CB121" i="3"/>
  <c r="CC62" i="4" s="1"/>
  <c r="CC65" i="4" s="1"/>
  <c r="CB74" i="3"/>
  <c r="CB58" i="3"/>
  <c r="CB59" i="3"/>
  <c r="CB38" i="3"/>
  <c r="CB36" i="3"/>
  <c r="CB108" i="3"/>
  <c r="CB78" i="3"/>
  <c r="CB80" i="3"/>
  <c r="CB63" i="3"/>
  <c r="CB37" i="3"/>
  <c r="CB29" i="3"/>
  <c r="CB22" i="3"/>
  <c r="CB95" i="3"/>
  <c r="CB69" i="3"/>
  <c r="CB68" i="3"/>
  <c r="CB50" i="3"/>
  <c r="CB40" i="3"/>
  <c r="CB17" i="3"/>
  <c r="CB28" i="3"/>
  <c r="CB111" i="3"/>
  <c r="CB84" i="3"/>
  <c r="CB56" i="3"/>
  <c r="CB41" i="3"/>
  <c r="CB23" i="3"/>
  <c r="CB75" i="3"/>
  <c r="CB55" i="3"/>
  <c r="CB48" i="3"/>
  <c r="CB27" i="3"/>
  <c r="CB15" i="3"/>
  <c r="CB79" i="3"/>
  <c r="CB57" i="3"/>
  <c r="CB43" i="3"/>
  <c r="CB39" i="3"/>
  <c r="CB33" i="3"/>
  <c r="CB11" i="3"/>
  <c r="CB73" i="3"/>
  <c r="CB62" i="3"/>
  <c r="CB46" i="3"/>
  <c r="CB10" i="3"/>
  <c r="CB16" i="3"/>
  <c r="CB67" i="3"/>
  <c r="CB53" i="3"/>
  <c r="CB44" i="3"/>
  <c r="CB26" i="3"/>
  <c r="CB113" i="3"/>
  <c r="CB86" i="3"/>
  <c r="CB51" i="3"/>
  <c r="CB94" i="3"/>
  <c r="CB21" i="3"/>
  <c r="CB109" i="3"/>
  <c r="CB49" i="3"/>
  <c r="CB14" i="3"/>
  <c r="CB83" i="3"/>
  <c r="CB45" i="3"/>
  <c r="CB35" i="3"/>
  <c r="CB112" i="3"/>
  <c r="CB61" i="3"/>
  <c r="CB31" i="3"/>
  <c r="CB87" i="3"/>
  <c r="CB66" i="3"/>
  <c r="CB19" i="3"/>
  <c r="CB71" i="3"/>
  <c r="CB54" i="3"/>
  <c r="CB24" i="3"/>
  <c r="CB70" i="3"/>
  <c r="CB30" i="3"/>
  <c r="AM15" i="3"/>
  <c r="AM11" i="3"/>
  <c r="AM10" i="3"/>
  <c r="AM80" i="3"/>
  <c r="AM62" i="3"/>
  <c r="AM45" i="3"/>
  <c r="AM48" i="3"/>
  <c r="AM35" i="3"/>
  <c r="AM27" i="3"/>
  <c r="AM74" i="3"/>
  <c r="AM61" i="3"/>
  <c r="AM66" i="3"/>
  <c r="AM47" i="3"/>
  <c r="AM30" i="3"/>
  <c r="AM24" i="3"/>
  <c r="AM16" i="3"/>
  <c r="AM111" i="3"/>
  <c r="AM95" i="3"/>
  <c r="AM60" i="3"/>
  <c r="AM50" i="3"/>
  <c r="AM83" i="3"/>
  <c r="AM41" i="3"/>
  <c r="AM22" i="3"/>
  <c r="AM108" i="3"/>
  <c r="AM82" i="3"/>
  <c r="AM59" i="3"/>
  <c r="AM57" i="3"/>
  <c r="AM40" i="3"/>
  <c r="AM20" i="3"/>
  <c r="AM26" i="3"/>
  <c r="AM84" i="3"/>
  <c r="AM88" i="3" s="1"/>
  <c r="AM78" i="3"/>
  <c r="AM56" i="3"/>
  <c r="AM64" i="3"/>
  <c r="AM19" i="3"/>
  <c r="AM34" i="3"/>
  <c r="AM25" i="3"/>
  <c r="AM70" i="3"/>
  <c r="AM54" i="3"/>
  <c r="AM39" i="3"/>
  <c r="AM14" i="3"/>
  <c r="AM121" i="3"/>
  <c r="AN62" i="4" s="1"/>
  <c r="AN65" i="4" s="1"/>
  <c r="AM68" i="3"/>
  <c r="AM65" i="3"/>
  <c r="AM43" i="3"/>
  <c r="AM9" i="3"/>
  <c r="AM113" i="3"/>
  <c r="AM69" i="3"/>
  <c r="AM46" i="3"/>
  <c r="AM13" i="3"/>
  <c r="AM110" i="3"/>
  <c r="AM63" i="3"/>
  <c r="AM49" i="3"/>
  <c r="AM17" i="3"/>
  <c r="AM86" i="3"/>
  <c r="AM58" i="3"/>
  <c r="AM42" i="3"/>
  <c r="AM32" i="3"/>
  <c r="AM94" i="3"/>
  <c r="AM71" i="3"/>
  <c r="AM38" i="3"/>
  <c r="AM21" i="3"/>
  <c r="AM55" i="3"/>
  <c r="BL10" i="3"/>
  <c r="BL15" i="3"/>
  <c r="BL16" i="3"/>
  <c r="BL95" i="3"/>
  <c r="BL61" i="3"/>
  <c r="BL65" i="3"/>
  <c r="BL52" i="3"/>
  <c r="BL37" i="3"/>
  <c r="BL20" i="3"/>
  <c r="BL17" i="3"/>
  <c r="BL121" i="3"/>
  <c r="BM62" i="4" s="1"/>
  <c r="BM65" i="4" s="1"/>
  <c r="BL74" i="3"/>
  <c r="BL51" i="3"/>
  <c r="BL50" i="3"/>
  <c r="BL59" i="3"/>
  <c r="BL28" i="3"/>
  <c r="AM29" i="3"/>
  <c r="AM51" i="3"/>
  <c r="AM109" i="3"/>
  <c r="AM112" i="3"/>
  <c r="AM36" i="3"/>
  <c r="AM53" i="3"/>
  <c r="AM18" i="3"/>
  <c r="AM67" i="3"/>
  <c r="CB32" i="3"/>
  <c r="CA43" i="3"/>
  <c r="BA14" i="3"/>
  <c r="BA111" i="3"/>
  <c r="BA69" i="3"/>
  <c r="BA64" i="3"/>
  <c r="BA48" i="3"/>
  <c r="BA33" i="3"/>
  <c r="BA25" i="3"/>
  <c r="BA15" i="3"/>
  <c r="BA86" i="3"/>
  <c r="BA75" i="3"/>
  <c r="BA53" i="3"/>
  <c r="BA87" i="3"/>
  <c r="BA21" i="3"/>
  <c r="BA17" i="3"/>
  <c r="BA16" i="3"/>
  <c r="BA78" i="3"/>
  <c r="BA88" i="3" s="1"/>
  <c r="BA62" i="3"/>
  <c r="BA52" i="3"/>
  <c r="BA42" i="3"/>
  <c r="BA35" i="3"/>
  <c r="BA28" i="3"/>
  <c r="BA110" i="3"/>
  <c r="BA61" i="3"/>
  <c r="BA50" i="3"/>
  <c r="BA41" i="3"/>
  <c r="BA30" i="3"/>
  <c r="BA23" i="3"/>
  <c r="BA85" i="3"/>
  <c r="BA59" i="3"/>
  <c r="BA46" i="3"/>
  <c r="BA49" i="3"/>
  <c r="BA32" i="3"/>
  <c r="BA31" i="3"/>
  <c r="BA26" i="3"/>
  <c r="BA109" i="3"/>
  <c r="BA58" i="3"/>
  <c r="BA66" i="3"/>
  <c r="BA44" i="3"/>
  <c r="BA112" i="3"/>
  <c r="BA82" i="3"/>
  <c r="BA74" i="3"/>
  <c r="BA10" i="3"/>
  <c r="BA108" i="3"/>
  <c r="BA71" i="3"/>
  <c r="BA43" i="3"/>
  <c r="BA36" i="3"/>
  <c r="BA67" i="3"/>
  <c r="BA47" i="3"/>
  <c r="BA45" i="3"/>
  <c r="BA18" i="3"/>
  <c r="BA13" i="3"/>
  <c r="BA94" i="3"/>
  <c r="BA70" i="3"/>
  <c r="BA40" i="3"/>
  <c r="BA27" i="3"/>
  <c r="BA83" i="3"/>
  <c r="BA73" i="3"/>
  <c r="BA9" i="3"/>
  <c r="BA24" i="3"/>
  <c r="BE9" i="3"/>
  <c r="BE14" i="3"/>
  <c r="BE10" i="3"/>
  <c r="BX115" i="3"/>
  <c r="BY19" i="4" s="1"/>
  <c r="BY22" i="4" s="1"/>
  <c r="BS116" i="3"/>
  <c r="BT41" i="4" s="1"/>
  <c r="BT44" i="4" s="1"/>
  <c r="AM23" i="3"/>
  <c r="AM79" i="3"/>
  <c r="AQ116" i="3"/>
  <c r="AR41" i="4" s="1"/>
  <c r="AR44" i="4" s="1"/>
  <c r="AM44" i="3"/>
  <c r="AM73" i="3"/>
  <c r="CC115" i="3"/>
  <c r="CD19" i="4" s="1"/>
  <c r="CD22" i="4" s="1"/>
  <c r="BN55" i="3"/>
  <c r="CE116" i="3"/>
  <c r="CF41" i="4" s="1"/>
  <c r="CF44" i="4" s="1"/>
  <c r="BN19" i="3"/>
  <c r="BN12" i="3"/>
  <c r="BN113" i="3"/>
  <c r="BN78" i="3"/>
  <c r="BN73" i="3"/>
  <c r="BN54" i="3"/>
  <c r="BN16" i="3"/>
  <c r="BN49" i="3"/>
  <c r="BN22" i="3"/>
  <c r="BN112" i="3"/>
  <c r="BN79" i="3"/>
  <c r="BN94" i="3"/>
  <c r="BN82" i="3"/>
  <c r="BN41" i="3"/>
  <c r="BN50" i="3"/>
  <c r="BN15" i="3"/>
  <c r="BN121" i="3"/>
  <c r="BO62" i="4" s="1"/>
  <c r="BO65" i="4" s="1"/>
  <c r="BN69" i="3"/>
  <c r="BN47" i="3"/>
  <c r="BN42" i="3"/>
  <c r="BN45" i="3"/>
  <c r="BN10" i="3"/>
  <c r="BN84" i="3"/>
  <c r="BN95" i="3"/>
  <c r="BN83" i="3"/>
  <c r="BN56" i="3"/>
  <c r="BN46" i="3"/>
  <c r="BN25" i="3"/>
  <c r="BN33" i="3"/>
  <c r="BN67" i="3"/>
  <c r="BN59" i="3"/>
  <c r="BN40" i="3"/>
  <c r="BN17" i="3"/>
  <c r="BN86" i="3"/>
  <c r="BN58" i="3"/>
  <c r="BN28" i="3"/>
  <c r="BN21" i="3"/>
  <c r="BN85" i="3"/>
  <c r="BN61" i="3"/>
  <c r="BN30" i="3"/>
  <c r="BN18" i="3"/>
  <c r="BN75" i="3"/>
  <c r="BN43" i="3"/>
  <c r="BN32" i="3"/>
  <c r="BN29" i="3"/>
  <c r="BN111" i="3"/>
  <c r="BN68" i="3"/>
  <c r="BN60" i="3"/>
  <c r="BN44" i="3"/>
  <c r="BN24" i="3"/>
  <c r="BN108" i="3"/>
  <c r="BN66" i="3"/>
  <c r="BN52" i="3"/>
  <c r="BN38" i="3"/>
  <c r="F11" i="3"/>
  <c r="F14" i="3"/>
  <c r="F9" i="3"/>
  <c r="F24" i="3"/>
  <c r="F65" i="3"/>
  <c r="F58" i="3"/>
  <c r="F75" i="3"/>
  <c r="AY32" i="3"/>
  <c r="AY17" i="3"/>
  <c r="AY109" i="3"/>
  <c r="AY68" i="3"/>
  <c r="AY75" i="3"/>
  <c r="AY51" i="3"/>
  <c r="AY31" i="3"/>
  <c r="AY20" i="3"/>
  <c r="AY111" i="3"/>
  <c r="AY85" i="3"/>
  <c r="AY56" i="3"/>
  <c r="AY59" i="3"/>
  <c r="AY19" i="3"/>
  <c r="AY13" i="3"/>
  <c r="AY87" i="3"/>
  <c r="AY83" i="3"/>
  <c r="AY61" i="3"/>
  <c r="AY63" i="3"/>
  <c r="AY33" i="3"/>
  <c r="AY23" i="3"/>
  <c r="AY112" i="3"/>
  <c r="AY74" i="3"/>
  <c r="AY52" i="3"/>
  <c r="AY49" i="3"/>
  <c r="AY37" i="3"/>
  <c r="AY21" i="3"/>
  <c r="AY86" i="3"/>
  <c r="AY69" i="3"/>
  <c r="AY50" i="3"/>
  <c r="AY47" i="3"/>
  <c r="AY28" i="3"/>
  <c r="AY14" i="3"/>
  <c r="AY121" i="3"/>
  <c r="AZ62" i="4" s="1"/>
  <c r="AZ65" i="4" s="1"/>
  <c r="AY78" i="3"/>
  <c r="AY73" i="3"/>
  <c r="AY60" i="3"/>
  <c r="AY55" i="3"/>
  <c r="AY43" i="3"/>
  <c r="AY27" i="3"/>
  <c r="BW110" i="3"/>
  <c r="BW121" i="3"/>
  <c r="BX62" i="4" s="1"/>
  <c r="BX65" i="4" s="1"/>
  <c r="BW63" i="3"/>
  <c r="BW48" i="3"/>
  <c r="BW94" i="3"/>
  <c r="BW72" i="3"/>
  <c r="BW41" i="3"/>
  <c r="BW86" i="3"/>
  <c r="BW53" i="3"/>
  <c r="BW16" i="3"/>
  <c r="BW22" i="3"/>
  <c r="BW73" i="3"/>
  <c r="BW52" i="3"/>
  <c r="BW20" i="3"/>
  <c r="BW74" i="3"/>
  <c r="BW62" i="3"/>
  <c r="BW26" i="3"/>
  <c r="BW71" i="3"/>
  <c r="BW47" i="3"/>
  <c r="BW17" i="3"/>
  <c r="BW79" i="3"/>
  <c r="BW38" i="3"/>
  <c r="BW25" i="3"/>
  <c r="BW57" i="3"/>
  <c r="CY10" i="3"/>
  <c r="CY111" i="3"/>
  <c r="CY53" i="3"/>
  <c r="CY70" i="3"/>
  <c r="CY44" i="3"/>
  <c r="CY40" i="3"/>
  <c r="CY79" i="3"/>
  <c r="CY46" i="3"/>
  <c r="CY34" i="3"/>
  <c r="CY68" i="3"/>
  <c r="CY82" i="3"/>
  <c r="CY31" i="3"/>
  <c r="CY58" i="3"/>
  <c r="CY73" i="3"/>
  <c r="CY16" i="3"/>
  <c r="CY64" i="3"/>
  <c r="CY45" i="3"/>
  <c r="CY20" i="3"/>
  <c r="CY59" i="3"/>
  <c r="CY65" i="3"/>
  <c r="CY33" i="3"/>
  <c r="AS113" i="3"/>
  <c r="AS94" i="3"/>
  <c r="AS64" i="3"/>
  <c r="AS54" i="3"/>
  <c r="AS80" i="3"/>
  <c r="AS40" i="3"/>
  <c r="AS31" i="3"/>
  <c r="AS95" i="3"/>
  <c r="AS83" i="3"/>
  <c r="AS49" i="3"/>
  <c r="AS25" i="3"/>
  <c r="AS47" i="3"/>
  <c r="AS28" i="3"/>
  <c r="AS87" i="3"/>
  <c r="AS62" i="3"/>
  <c r="AS48" i="3"/>
  <c r="AS13" i="3"/>
  <c r="AS30" i="3"/>
  <c r="AS108" i="3"/>
  <c r="AS72" i="3"/>
  <c r="AS56" i="3"/>
  <c r="AS65" i="3"/>
  <c r="AS32" i="3"/>
  <c r="AS27" i="3"/>
  <c r="AS121" i="3"/>
  <c r="AT62" i="4" s="1"/>
  <c r="AT65" i="4" s="1"/>
  <c r="AS75" i="3"/>
  <c r="AS66" i="3"/>
  <c r="AS58" i="3"/>
  <c r="AS39" i="3"/>
  <c r="AS11" i="3"/>
  <c r="AS12" i="3"/>
  <c r="AS109" i="3"/>
  <c r="AS73" i="3"/>
  <c r="AS55" i="3"/>
  <c r="AS52" i="3"/>
  <c r="AS41" i="3"/>
  <c r="AS22" i="3"/>
  <c r="AS112" i="3"/>
  <c r="AS70" i="3"/>
  <c r="AS86" i="3"/>
  <c r="AS51" i="3"/>
  <c r="AS36" i="3"/>
  <c r="AS15" i="3"/>
  <c r="BC9" i="3"/>
  <c r="BC10" i="3"/>
  <c r="BW59" i="3"/>
  <c r="BW111" i="3"/>
  <c r="BK27" i="3"/>
  <c r="BK111" i="3"/>
  <c r="BK68" i="3"/>
  <c r="BK57" i="3"/>
  <c r="BK55" i="3"/>
  <c r="BK19" i="3"/>
  <c r="BK9" i="3"/>
  <c r="BK29" i="3"/>
  <c r="BK84" i="3"/>
  <c r="BK79" i="3"/>
  <c r="BK54" i="3"/>
  <c r="BK46" i="3"/>
  <c r="BK36" i="3"/>
  <c r="BK26" i="3"/>
  <c r="BK22" i="3"/>
  <c r="BK108" i="3"/>
  <c r="BK74" i="3"/>
  <c r="BK60" i="3"/>
  <c r="BK48" i="3"/>
  <c r="BK33" i="3"/>
  <c r="BK13" i="3"/>
  <c r="BK94" i="3"/>
  <c r="BK72" i="3"/>
  <c r="BK45" i="3"/>
  <c r="BK47" i="3"/>
  <c r="BK41" i="3"/>
  <c r="BK17" i="3"/>
  <c r="BK95" i="3"/>
  <c r="BK80" i="3"/>
  <c r="BK59" i="3"/>
  <c r="BK42" i="3"/>
  <c r="BK28" i="3"/>
  <c r="BK34" i="3"/>
  <c r="BW112" i="3"/>
  <c r="AV27" i="3"/>
  <c r="AV121" i="3"/>
  <c r="AW62" i="4" s="1"/>
  <c r="AW65" i="4" s="1"/>
  <c r="AV64" i="3"/>
  <c r="AV57" i="3"/>
  <c r="AV55" i="3"/>
  <c r="AV39" i="3"/>
  <c r="AV32" i="3"/>
  <c r="AV21" i="3"/>
  <c r="AV108" i="3"/>
  <c r="AV71" i="3"/>
  <c r="AV74" i="3"/>
  <c r="AV62" i="3"/>
  <c r="AV65" i="3"/>
  <c r="AV19" i="3"/>
  <c r="AV24" i="3"/>
  <c r="AV87" i="3"/>
  <c r="AV80" i="3"/>
  <c r="AV59" i="3"/>
  <c r="AV109" i="3"/>
  <c r="AV94" i="3"/>
  <c r="AV49" i="3"/>
  <c r="AV50" i="3"/>
  <c r="AV31" i="3"/>
  <c r="AV26" i="3"/>
  <c r="AV79" i="3"/>
  <c r="AV85" i="3"/>
  <c r="AV48" i="3"/>
  <c r="AV46" i="3"/>
  <c r="AV40" i="3"/>
  <c r="AV16" i="3"/>
  <c r="AV83" i="3"/>
  <c r="AV58" i="3"/>
  <c r="AV72" i="3"/>
  <c r="AV44" i="3"/>
  <c r="AV42" i="3"/>
  <c r="AV20" i="3"/>
  <c r="CI42" i="3"/>
  <c r="CI10" i="3"/>
  <c r="AP39" i="3"/>
  <c r="AP12" i="3"/>
  <c r="AP13" i="3"/>
  <c r="AP10" i="3"/>
  <c r="AW30" i="3"/>
  <c r="AW28" i="3"/>
  <c r="AW70" i="3"/>
  <c r="AW52" i="3"/>
  <c r="AW75" i="3"/>
  <c r="AW73" i="3"/>
  <c r="AW112" i="3"/>
  <c r="AW115" i="3" s="1"/>
  <c r="AX19" i="4" s="1"/>
  <c r="AX22" i="4" s="1"/>
  <c r="CL26" i="3"/>
  <c r="CL41" i="3"/>
  <c r="CL28" i="3"/>
  <c r="CL56" i="3"/>
  <c r="CL67" i="3"/>
  <c r="CL70" i="3"/>
  <c r="CL121" i="3"/>
  <c r="CM62" i="4" s="1"/>
  <c r="CM65" i="4" s="1"/>
  <c r="BD17" i="3"/>
  <c r="AW24" i="3"/>
  <c r="AW37" i="3"/>
  <c r="AW47" i="3"/>
  <c r="AW55" i="3"/>
  <c r="AW54" i="3"/>
  <c r="AW86" i="3"/>
  <c r="CL14" i="3"/>
  <c r="CL45" i="3"/>
  <c r="CL36" i="3"/>
  <c r="CL60" i="3"/>
  <c r="CL53" i="3"/>
  <c r="CL75" i="3"/>
  <c r="CL111" i="3"/>
  <c r="CG11" i="3"/>
  <c r="BD13" i="3"/>
  <c r="BD10" i="3"/>
  <c r="AW25" i="3"/>
  <c r="AW45" i="3"/>
  <c r="AW36" i="3"/>
  <c r="AW58" i="3"/>
  <c r="AW68" i="3"/>
  <c r="AW82" i="3"/>
  <c r="CL20" i="3"/>
  <c r="CL32" i="3"/>
  <c r="CL42" i="3"/>
  <c r="CL52" i="3"/>
  <c r="CL78" i="3"/>
  <c r="CL88" i="3" s="1"/>
  <c r="CL74" i="3"/>
  <c r="BD9" i="3"/>
  <c r="BL116" i="3"/>
  <c r="BM41" i="4" s="1"/>
  <c r="BM44" i="4" s="1"/>
  <c r="AP116" i="3"/>
  <c r="AQ41" i="4" s="1"/>
  <c r="CM115" i="3"/>
  <c r="CN19" i="4" s="1"/>
  <c r="CN22" i="4" s="1"/>
  <c r="CF116" i="3"/>
  <c r="CG41" i="4" s="1"/>
  <c r="BS115" i="3"/>
  <c r="BT19" i="4" s="1"/>
  <c r="BT22" i="4" s="1"/>
  <c r="BC116" i="3"/>
  <c r="BD41" i="4" s="1"/>
  <c r="BD44" i="4" s="1"/>
  <c r="BP116" i="3"/>
  <c r="BQ41" i="4" s="1"/>
  <c r="CF115" i="3"/>
  <c r="CG19" i="4" s="1"/>
  <c r="CG22" i="4" s="1"/>
  <c r="BQ115" i="3"/>
  <c r="BR19" i="4" s="1"/>
  <c r="BR22" i="4" s="1"/>
  <c r="CM116" i="3"/>
  <c r="CN41" i="4" s="1"/>
  <c r="CN44" i="4" s="1"/>
  <c r="CY28" i="3"/>
  <c r="CY30" i="3"/>
  <c r="CY41" i="3"/>
  <c r="CY75" i="3"/>
  <c r="CY84" i="3"/>
  <c r="CY86" i="3"/>
  <c r="BW24" i="3"/>
  <c r="BW40" i="3"/>
  <c r="BW54" i="3"/>
  <c r="BW64" i="3"/>
  <c r="BW69" i="3"/>
  <c r="BW85" i="3"/>
  <c r="CY13" i="3"/>
  <c r="CY11" i="3"/>
  <c r="CY51" i="3"/>
  <c r="CY87" i="3"/>
  <c r="CY94" i="3"/>
  <c r="CY80" i="3"/>
  <c r="CK115" i="3"/>
  <c r="CL19" i="4" s="1"/>
  <c r="CL22" i="4" s="1"/>
  <c r="BW27" i="3"/>
  <c r="BW42" i="3"/>
  <c r="BW55" i="3"/>
  <c r="BW45" i="3"/>
  <c r="BW80" i="3"/>
  <c r="BW83" i="3"/>
  <c r="CY12" i="3"/>
  <c r="CY22" i="3"/>
  <c r="CY9" i="3"/>
  <c r="CY23" i="3"/>
  <c r="CY57" i="3"/>
  <c r="CY48" i="3"/>
  <c r="CY78" i="3"/>
  <c r="CY95" i="3"/>
  <c r="BW34" i="3"/>
  <c r="BW28" i="3"/>
  <c r="BW51" i="3"/>
  <c r="BW49" i="3"/>
  <c r="BW82" i="3"/>
  <c r="BW84" i="3"/>
  <c r="BS12" i="3"/>
  <c r="BW9" i="3"/>
  <c r="BW33" i="3"/>
  <c r="BW44" i="3"/>
  <c r="BW68" i="3"/>
  <c r="BW87" i="3"/>
  <c r="BW109" i="3"/>
  <c r="CK12" i="3"/>
  <c r="CK10" i="3"/>
  <c r="BP115" i="3"/>
  <c r="BQ19" i="4" s="1"/>
  <c r="BQ22" i="4" s="1"/>
  <c r="CV115" i="3"/>
  <c r="CW19" i="4" s="1"/>
  <c r="CW22" i="4" s="1"/>
  <c r="BB116" i="3"/>
  <c r="BC41" i="4" s="1"/>
  <c r="BC44" i="4" s="1"/>
  <c r="I31" i="3"/>
  <c r="I62" i="3"/>
  <c r="AX29" i="3"/>
  <c r="AX37" i="3"/>
  <c r="AX69" i="3"/>
  <c r="AX63" i="3"/>
  <c r="AX67" i="3"/>
  <c r="AX70" i="3"/>
  <c r="CN50" i="3"/>
  <c r="BW11" i="3"/>
  <c r="BL22" i="3"/>
  <c r="BL12" i="3"/>
  <c r="CY18" i="3"/>
  <c r="CY25" i="3"/>
  <c r="CY36" i="3"/>
  <c r="CY50" i="3"/>
  <c r="CY54" i="3"/>
  <c r="CY83" i="3"/>
  <c r="CY112" i="3"/>
  <c r="CK17" i="3"/>
  <c r="CK37" i="3"/>
  <c r="CK42" i="3"/>
  <c r="CK54" i="3"/>
  <c r="CK61" i="3"/>
  <c r="CK94" i="3"/>
  <c r="BW29" i="3"/>
  <c r="BW12" i="3"/>
  <c r="BW36" i="3"/>
  <c r="BW46" i="3"/>
  <c r="BW67" i="3"/>
  <c r="BW65" i="3"/>
  <c r="BW113" i="3"/>
  <c r="AS18" i="3"/>
  <c r="AS34" i="3"/>
  <c r="AS53" i="3"/>
  <c r="AS67" i="3"/>
  <c r="AS84" i="3"/>
  <c r="H10" i="3"/>
  <c r="AX25" i="3"/>
  <c r="AX33" i="3"/>
  <c r="AX48" i="3"/>
  <c r="AX74" i="3"/>
  <c r="AX60" i="3"/>
  <c r="I15" i="3"/>
  <c r="CY14" i="3"/>
  <c r="CY39" i="3"/>
  <c r="CY43" i="3"/>
  <c r="CY52" i="3"/>
  <c r="CY60" i="3"/>
  <c r="CY72" i="3"/>
  <c r="CY113" i="3"/>
  <c r="CK13" i="3"/>
  <c r="CK30" i="3"/>
  <c r="CK41" i="3"/>
  <c r="CK75" i="3"/>
  <c r="CK62" i="3"/>
  <c r="CK83" i="3"/>
  <c r="BW23" i="3"/>
  <c r="BW32" i="3"/>
  <c r="BW19" i="3"/>
  <c r="BW50" i="3"/>
  <c r="BW56" i="3"/>
  <c r="BW78" i="3"/>
  <c r="BW108" i="3"/>
  <c r="BS13" i="3"/>
  <c r="BB9" i="3"/>
  <c r="BT18" i="3"/>
  <c r="BA11" i="3"/>
  <c r="CY27" i="3"/>
  <c r="CY38" i="3"/>
  <c r="CY47" i="3"/>
  <c r="CY85" i="3"/>
  <c r="CY62" i="3"/>
  <c r="CY71" i="3"/>
  <c r="CY109" i="3"/>
  <c r="CK24" i="3"/>
  <c r="CK36" i="3"/>
  <c r="CK56" i="3"/>
  <c r="CK49" i="3"/>
  <c r="CK64" i="3"/>
  <c r="CK78" i="3"/>
  <c r="CK88" i="3" s="1"/>
  <c r="BW21" i="3"/>
  <c r="BW43" i="3"/>
  <c r="BW39" i="3"/>
  <c r="BW70" i="3"/>
  <c r="BW58" i="3"/>
  <c r="BW95" i="3"/>
  <c r="BS9" i="3"/>
  <c r="BS10" i="3"/>
  <c r="BE115" i="3"/>
  <c r="BF19" i="4" s="1"/>
  <c r="BF22" i="4" s="1"/>
  <c r="CO115" i="3"/>
  <c r="CP19" i="4" s="1"/>
  <c r="CP22" i="4" s="1"/>
  <c r="BO115" i="3"/>
  <c r="BP19" i="4" s="1"/>
  <c r="BP22" i="4" s="1"/>
  <c r="BD115" i="3"/>
  <c r="BE19" i="4" s="1"/>
  <c r="BE22" i="4" s="1"/>
  <c r="AQ115" i="3"/>
  <c r="AR19" i="4" s="1"/>
  <c r="AR22" i="4" s="1"/>
  <c r="CR115" i="3"/>
  <c r="CS19" i="4" s="1"/>
  <c r="CS22" i="4" s="1"/>
  <c r="CS115" i="3"/>
  <c r="CT19" i="4" s="1"/>
  <c r="CE115" i="3"/>
  <c r="CF19" i="4" s="1"/>
  <c r="CF22" i="4" s="1"/>
  <c r="BX116" i="3"/>
  <c r="BY41" i="4" s="1"/>
  <c r="BY44" i="4" s="1"/>
  <c r="AP115" i="3"/>
  <c r="AQ19" i="4" s="1"/>
  <c r="AQ22" i="4" s="1"/>
  <c r="BZ10" i="3"/>
  <c r="BZ22" i="3"/>
  <c r="BZ46" i="3"/>
  <c r="BZ35" i="3"/>
  <c r="BZ50" i="3"/>
  <c r="BZ53" i="3"/>
  <c r="BZ78" i="3"/>
  <c r="BZ109" i="3"/>
  <c r="CA30" i="3"/>
  <c r="CA37" i="3"/>
  <c r="CA41" i="3"/>
  <c r="CA62" i="3"/>
  <c r="CA79" i="3"/>
  <c r="CA95" i="3"/>
  <c r="BM27" i="3"/>
  <c r="BM39" i="3"/>
  <c r="BM33" i="3"/>
  <c r="BM49" i="3"/>
  <c r="BM62" i="3"/>
  <c r="BM74" i="3"/>
  <c r="BM112" i="3"/>
  <c r="CN15" i="3"/>
  <c r="CN29" i="3"/>
  <c r="CN52" i="3"/>
  <c r="CN60" i="3"/>
  <c r="CN79" i="3"/>
  <c r="CN110" i="3"/>
  <c r="CA27" i="3"/>
  <c r="CE9" i="3"/>
  <c r="CE32" i="3"/>
  <c r="CE76" i="3" s="1"/>
  <c r="CE14" i="3"/>
  <c r="CE20" i="3"/>
  <c r="CE13" i="3"/>
  <c r="CE10" i="3"/>
  <c r="CO116" i="3"/>
  <c r="CP41" i="4" s="1"/>
  <c r="CP44" i="4" s="1"/>
  <c r="BC115" i="3"/>
  <c r="BD19" i="4" s="1"/>
  <c r="BD22" i="4" s="1"/>
  <c r="BM10" i="3"/>
  <c r="CV116" i="3"/>
  <c r="CW41" i="4" s="1"/>
  <c r="CW44" i="4" s="1"/>
  <c r="BZ15" i="3"/>
  <c r="CN14" i="3"/>
  <c r="CQ76" i="3"/>
  <c r="CQ77" i="3" s="1"/>
  <c r="BZ36" i="3"/>
  <c r="BZ39" i="3"/>
  <c r="BZ44" i="3"/>
  <c r="BZ58" i="3"/>
  <c r="BZ64" i="3"/>
  <c r="BZ72" i="3"/>
  <c r="BZ113" i="3"/>
  <c r="CA21" i="3"/>
  <c r="CA40" i="3"/>
  <c r="CA61" i="3"/>
  <c r="CA66" i="3"/>
  <c r="CA78" i="3"/>
  <c r="CA80" i="3"/>
  <c r="BM22" i="3"/>
  <c r="BM53" i="3"/>
  <c r="BM40" i="3"/>
  <c r="BM65" i="3"/>
  <c r="BM73" i="3"/>
  <c r="BM67" i="3"/>
  <c r="BM111" i="3"/>
  <c r="AX88" i="3"/>
  <c r="CN22" i="3"/>
  <c r="CN38" i="3"/>
  <c r="CN59" i="3"/>
  <c r="CN66" i="3"/>
  <c r="CN73" i="3"/>
  <c r="CN75" i="3"/>
  <c r="CA14" i="3"/>
  <c r="BO13" i="3"/>
  <c r="BO12" i="3"/>
  <c r="BB115" i="3"/>
  <c r="BC19" i="4" s="1"/>
  <c r="BC22" i="4" s="1"/>
  <c r="BZ23" i="3"/>
  <c r="BZ27" i="3"/>
  <c r="BZ16" i="3"/>
  <c r="BZ43" i="3"/>
  <c r="BZ73" i="3"/>
  <c r="BZ82" i="3"/>
  <c r="BZ111" i="3"/>
  <c r="CA26" i="3"/>
  <c r="CA11" i="3"/>
  <c r="CA63" i="3"/>
  <c r="CA53" i="3"/>
  <c r="CA65" i="3"/>
  <c r="CA108" i="3"/>
  <c r="BM18" i="3"/>
  <c r="BM29" i="3"/>
  <c r="BM54" i="3"/>
  <c r="BM48" i="3"/>
  <c r="BM94" i="3"/>
  <c r="BM82" i="3"/>
  <c r="BM113" i="3"/>
  <c r="CN16" i="3"/>
  <c r="CN33" i="3"/>
  <c r="CN34" i="3"/>
  <c r="CN42" i="3"/>
  <c r="CN70" i="3"/>
  <c r="CN78" i="3"/>
  <c r="CN84" i="3"/>
  <c r="CV11" i="3"/>
  <c r="CV10" i="3"/>
  <c r="CV15" i="3"/>
  <c r="BM11" i="3"/>
  <c r="BZ18" i="3"/>
  <c r="BZ49" i="3"/>
  <c r="BZ28" i="3"/>
  <c r="BZ55" i="3"/>
  <c r="BZ80" i="3"/>
  <c r="BZ85" i="3"/>
  <c r="CA10" i="3"/>
  <c r="CA23" i="3"/>
  <c r="CA85" i="3"/>
  <c r="CA64" i="3"/>
  <c r="CA72" i="3"/>
  <c r="CA109" i="3"/>
  <c r="BM23" i="3"/>
  <c r="BM34" i="3"/>
  <c r="BM58" i="3"/>
  <c r="BM61" i="3"/>
  <c r="BM51" i="3"/>
  <c r="BM84" i="3"/>
  <c r="CN26" i="3"/>
  <c r="CN49" i="3"/>
  <c r="CN46" i="3"/>
  <c r="CN54" i="3"/>
  <c r="CN65" i="3"/>
  <c r="CN83" i="3"/>
  <c r="CF9" i="3"/>
  <c r="CF13" i="3"/>
  <c r="BL115" i="3"/>
  <c r="BM19" i="4" s="1"/>
  <c r="BM22" i="4" s="1"/>
  <c r="CA12" i="3"/>
  <c r="CA13" i="3"/>
  <c r="BZ31" i="3"/>
  <c r="BZ32" i="3"/>
  <c r="BZ83" i="3"/>
  <c r="BZ51" i="3"/>
  <c r="BZ69" i="3"/>
  <c r="BZ95" i="3"/>
  <c r="CA24" i="3"/>
  <c r="CA17" i="3"/>
  <c r="CA35" i="3"/>
  <c r="CA55" i="3"/>
  <c r="CA73" i="3"/>
  <c r="CA110" i="3"/>
  <c r="CA113" i="3"/>
  <c r="BM28" i="3"/>
  <c r="BM44" i="3"/>
  <c r="BM66" i="3"/>
  <c r="BM64" i="3"/>
  <c r="BM85" i="3"/>
  <c r="BM78" i="3"/>
  <c r="CN21" i="3"/>
  <c r="CN27" i="3"/>
  <c r="CN47" i="3"/>
  <c r="CN44" i="3"/>
  <c r="CN72" i="3"/>
  <c r="CN95" i="3"/>
  <c r="BP16" i="3"/>
  <c r="BP10" i="3"/>
  <c r="BP9" i="3"/>
  <c r="BP12" i="3"/>
  <c r="BP11" i="3"/>
  <c r="CN19" i="3"/>
  <c r="CN12" i="3"/>
  <c r="CN13" i="3"/>
  <c r="BZ14" i="3"/>
  <c r="BZ41" i="3"/>
  <c r="BZ62" i="3"/>
  <c r="BZ59" i="3"/>
  <c r="BZ57" i="3"/>
  <c r="BZ74" i="3"/>
  <c r="CA29" i="3"/>
  <c r="CA31" i="3"/>
  <c r="CA44" i="3"/>
  <c r="CA48" i="3"/>
  <c r="CA54" i="3"/>
  <c r="CA67" i="3"/>
  <c r="CA121" i="3"/>
  <c r="CB62" i="4" s="1"/>
  <c r="CB65" i="4" s="1"/>
  <c r="BM14" i="3"/>
  <c r="BM32" i="3"/>
  <c r="BM68" i="3"/>
  <c r="BM46" i="3"/>
  <c r="BM71" i="3"/>
  <c r="BM87" i="3"/>
  <c r="CN36" i="3"/>
  <c r="CN32" i="3"/>
  <c r="CN45" i="3"/>
  <c r="CN58" i="3"/>
  <c r="CN80" i="3"/>
  <c r="CN121" i="3"/>
  <c r="CO62" i="4" s="1"/>
  <c r="CO65" i="4" s="1"/>
  <c r="BJ72" i="3"/>
  <c r="BJ75" i="3"/>
  <c r="BJ110" i="3"/>
  <c r="BZ21" i="3"/>
  <c r="BZ52" i="3"/>
  <c r="BZ45" i="3"/>
  <c r="BZ65" i="3"/>
  <c r="BZ70" i="3"/>
  <c r="BZ94" i="3"/>
  <c r="CN20" i="3"/>
  <c r="CA28" i="3"/>
  <c r="CA39" i="3"/>
  <c r="CA47" i="3"/>
  <c r="CA46" i="3"/>
  <c r="CA83" i="3"/>
  <c r="CA74" i="3"/>
  <c r="BM25" i="3"/>
  <c r="BM75" i="3"/>
  <c r="BM69" i="3"/>
  <c r="BM55" i="3"/>
  <c r="BM57" i="3"/>
  <c r="CN24" i="3"/>
  <c r="CN61" i="3"/>
  <c r="CN40" i="3"/>
  <c r="CN68" i="3"/>
  <c r="CN64" i="3"/>
  <c r="CN86" i="3"/>
  <c r="CN112" i="3"/>
  <c r="BJ47" i="3"/>
  <c r="BJ79" i="3"/>
  <c r="BJ87" i="3"/>
  <c r="BJ112" i="3"/>
  <c r="CO35" i="3"/>
  <c r="CO11" i="3"/>
  <c r="CR27" i="3"/>
  <c r="CR9" i="3"/>
  <c r="CA19" i="3"/>
  <c r="CA9" i="3"/>
  <c r="CA20" i="3"/>
  <c r="BM15" i="3"/>
  <c r="BM12" i="3"/>
  <c r="BZ33" i="3"/>
  <c r="BZ17" i="3"/>
  <c r="BZ60" i="3"/>
  <c r="BZ48" i="3"/>
  <c r="BZ54" i="3"/>
  <c r="BZ86" i="3"/>
  <c r="BZ87" i="3"/>
  <c r="CA22" i="3"/>
  <c r="CA34" i="3"/>
  <c r="CA68" i="3"/>
  <c r="CA52" i="3"/>
  <c r="CA59" i="3"/>
  <c r="CA69" i="3"/>
  <c r="BM31" i="3"/>
  <c r="BM26" i="3"/>
  <c r="BM35" i="3"/>
  <c r="BM41" i="3"/>
  <c r="BM52" i="3"/>
  <c r="BM80" i="3"/>
  <c r="BM95" i="3"/>
  <c r="CN35" i="3"/>
  <c r="CN17" i="3"/>
  <c r="CN18" i="3"/>
  <c r="CN48" i="3"/>
  <c r="CN55" i="3"/>
  <c r="CN74" i="3"/>
  <c r="CN109" i="3"/>
  <c r="BY17" i="3"/>
  <c r="BY11" i="3"/>
  <c r="BY10" i="3"/>
  <c r="CM9" i="3"/>
  <c r="CM15" i="3"/>
  <c r="CS21" i="3"/>
  <c r="CS12" i="3"/>
  <c r="CS9" i="3"/>
  <c r="BZ19" i="3"/>
  <c r="BZ13" i="3"/>
  <c r="BZ30" i="3"/>
  <c r="BZ67" i="3"/>
  <c r="BZ61" i="3"/>
  <c r="BZ112" i="3"/>
  <c r="BZ110" i="3"/>
  <c r="CA25" i="3"/>
  <c r="CA38" i="3"/>
  <c r="CA45" i="3"/>
  <c r="CA56" i="3"/>
  <c r="CA75" i="3"/>
  <c r="CA94" i="3"/>
  <c r="BM36" i="3"/>
  <c r="BM13" i="3"/>
  <c r="BM37" i="3"/>
  <c r="BM42" i="3"/>
  <c r="BM59" i="3"/>
  <c r="BM72" i="3"/>
  <c r="BM86" i="3"/>
  <c r="CN28" i="3"/>
  <c r="CN43" i="3"/>
  <c r="CN30" i="3"/>
  <c r="CN51" i="3"/>
  <c r="CN63" i="3"/>
  <c r="CN94" i="3"/>
  <c r="CN111" i="3"/>
  <c r="CC18" i="3"/>
  <c r="CC17" i="3"/>
  <c r="CC9" i="3"/>
  <c r="BJ64" i="3"/>
  <c r="BJ62" i="3"/>
  <c r="BJ67" i="3"/>
  <c r="BJ85" i="3"/>
  <c r="BN36" i="3"/>
  <c r="BN9" i="3"/>
  <c r="BN13" i="3"/>
  <c r="CO88" i="3"/>
  <c r="CA16" i="3"/>
  <c r="CW115" i="3"/>
  <c r="CX19" i="4" s="1"/>
  <c r="CX22" i="4" s="1"/>
  <c r="AQ88" i="3"/>
  <c r="CA33" i="3"/>
  <c r="BZ11" i="3"/>
  <c r="BZ38" i="3"/>
  <c r="BZ34" i="3"/>
  <c r="BZ40" i="3"/>
  <c r="BZ56" i="3"/>
  <c r="BZ68" i="3"/>
  <c r="BZ79" i="3"/>
  <c r="BZ108" i="3"/>
  <c r="CA18" i="3"/>
  <c r="CA32" i="3"/>
  <c r="CA42" i="3"/>
  <c r="CA60" i="3"/>
  <c r="CA58" i="3"/>
  <c r="CA87" i="3"/>
  <c r="BM24" i="3"/>
  <c r="BM43" i="3"/>
  <c r="BM21" i="3"/>
  <c r="BM60" i="3"/>
  <c r="BM83" i="3"/>
  <c r="BM79" i="3"/>
  <c r="BM121" i="3"/>
  <c r="BN62" i="4" s="1"/>
  <c r="BN65" i="4" s="1"/>
  <c r="CN23" i="3"/>
  <c r="CN41" i="3"/>
  <c r="CN37" i="3"/>
  <c r="CN56" i="3"/>
  <c r="CN69" i="3"/>
  <c r="CN87" i="3"/>
  <c r="BJ58" i="3"/>
  <c r="BJ49" i="3"/>
  <c r="BJ86" i="3"/>
  <c r="AQ9" i="3"/>
  <c r="AQ10" i="3"/>
  <c r="AQ12" i="3"/>
  <c r="AT109" i="3"/>
  <c r="AT108" i="3"/>
  <c r="AT112" i="3"/>
  <c r="AT111" i="3"/>
  <c r="AT113" i="3"/>
  <c r="AT110" i="3"/>
  <c r="AT121" i="3"/>
  <c r="AU62" i="4" s="1"/>
  <c r="AU65" i="4" s="1"/>
  <c r="AT85" i="3"/>
  <c r="AT86" i="3"/>
  <c r="AT95" i="3"/>
  <c r="AT87" i="3"/>
  <c r="AT66" i="3"/>
  <c r="AT78" i="3"/>
  <c r="AT84" i="3"/>
  <c r="AT79" i="3"/>
  <c r="AT74" i="3"/>
  <c r="AT67" i="3"/>
  <c r="AT75" i="3"/>
  <c r="AT72" i="3"/>
  <c r="AT94" i="3"/>
  <c r="AT83" i="3"/>
  <c r="AT70" i="3"/>
  <c r="AT63" i="3"/>
  <c r="AT73" i="3"/>
  <c r="AT71" i="3"/>
  <c r="AT61" i="3"/>
  <c r="AT60" i="3"/>
  <c r="AT59" i="3"/>
  <c r="AT58" i="3"/>
  <c r="AT50" i="3"/>
  <c r="AT82" i="3"/>
  <c r="AT65" i="3"/>
  <c r="AT57" i="3"/>
  <c r="AT69" i="3"/>
  <c r="AT54" i="3"/>
  <c r="AT46" i="3"/>
  <c r="AT64" i="3"/>
  <c r="AT52" i="3"/>
  <c r="AT53" i="3"/>
  <c r="AT51" i="3"/>
  <c r="AT47" i="3"/>
  <c r="AT62" i="3"/>
  <c r="AT55" i="3"/>
  <c r="AT44" i="3"/>
  <c r="AT80" i="3"/>
  <c r="AT68" i="3"/>
  <c r="AT49" i="3"/>
  <c r="AT48" i="3"/>
  <c r="AT42" i="3"/>
  <c r="AT39" i="3"/>
  <c r="AT32" i="3"/>
  <c r="AT20" i="3"/>
  <c r="AT34" i="3"/>
  <c r="AT29" i="3"/>
  <c r="AT41" i="3"/>
  <c r="AT36" i="3"/>
  <c r="AT31" i="3"/>
  <c r="AT45" i="3"/>
  <c r="AT40" i="3"/>
  <c r="AT33" i="3"/>
  <c r="AT56" i="3"/>
  <c r="AT37" i="3"/>
  <c r="AT43" i="3"/>
  <c r="AT22" i="3"/>
  <c r="AT15" i="3"/>
  <c r="AT38" i="3"/>
  <c r="AT35" i="3"/>
  <c r="AT26" i="3"/>
  <c r="AT19" i="3"/>
  <c r="AT12" i="3"/>
  <c r="AT16" i="3"/>
  <c r="AT28" i="3"/>
  <c r="AT25" i="3"/>
  <c r="AT23" i="3"/>
  <c r="AT21" i="3"/>
  <c r="AT14" i="3"/>
  <c r="AT30" i="3"/>
  <c r="AT27" i="3"/>
  <c r="AT10" i="3"/>
  <c r="AT9" i="3"/>
  <c r="AT24" i="3"/>
  <c r="AT11" i="3"/>
  <c r="AT13" i="3"/>
  <c r="AT18" i="3"/>
  <c r="AT17" i="3"/>
  <c r="BL88" i="3"/>
  <c r="BQ76" i="3"/>
  <c r="BQ77" i="3" s="1"/>
  <c r="BO76" i="3"/>
  <c r="BE116" i="3"/>
  <c r="BF41" i="4" s="1"/>
  <c r="CG44" i="4"/>
  <c r="G113" i="3"/>
  <c r="G108" i="3"/>
  <c r="G112" i="3"/>
  <c r="G121" i="3"/>
  <c r="H62" i="4" s="1"/>
  <c r="H65" i="4" s="1"/>
  <c r="G111" i="3"/>
  <c r="G110" i="3"/>
  <c r="G80" i="3"/>
  <c r="G86" i="3"/>
  <c r="G94" i="3"/>
  <c r="G69" i="3"/>
  <c r="G95" i="3"/>
  <c r="G82" i="3"/>
  <c r="G65" i="3"/>
  <c r="G87" i="3"/>
  <c r="G74" i="3"/>
  <c r="G67" i="3"/>
  <c r="G85" i="3"/>
  <c r="G84" i="3"/>
  <c r="G78" i="3"/>
  <c r="G58" i="3"/>
  <c r="G83" i="3"/>
  <c r="G75" i="3"/>
  <c r="G73" i="3"/>
  <c r="G72" i="3"/>
  <c r="G59" i="3"/>
  <c r="G54" i="3"/>
  <c r="G53" i="3"/>
  <c r="G64" i="3"/>
  <c r="G71" i="3"/>
  <c r="G63" i="3"/>
  <c r="G62" i="3"/>
  <c r="G79" i="3"/>
  <c r="G68" i="3"/>
  <c r="G55" i="3"/>
  <c r="G52" i="3"/>
  <c r="G46" i="3"/>
  <c r="G57" i="3"/>
  <c r="G50" i="3"/>
  <c r="G48" i="3"/>
  <c r="G61" i="3"/>
  <c r="G60" i="3"/>
  <c r="G41" i="3"/>
  <c r="G70" i="3"/>
  <c r="G66" i="3"/>
  <c r="G49" i="3"/>
  <c r="G44" i="3"/>
  <c r="G51" i="3"/>
  <c r="G47" i="3"/>
  <c r="G56" i="3"/>
  <c r="G42" i="3"/>
  <c r="G35" i="3"/>
  <c r="G23" i="3"/>
  <c r="G11" i="3"/>
  <c r="G39" i="3"/>
  <c r="G43" i="3"/>
  <c r="G32" i="3"/>
  <c r="G45" i="3"/>
  <c r="G34" i="3"/>
  <c r="G40" i="3"/>
  <c r="G37" i="3"/>
  <c r="G36" i="3"/>
  <c r="G31" i="3"/>
  <c r="G25" i="3"/>
  <c r="G22" i="3"/>
  <c r="G15" i="3"/>
  <c r="G30" i="3"/>
  <c r="G28" i="3"/>
  <c r="G19" i="3"/>
  <c r="G12" i="3"/>
  <c r="G27" i="3"/>
  <c r="G16" i="3"/>
  <c r="G24" i="3"/>
  <c r="G20" i="3"/>
  <c r="G29" i="3"/>
  <c r="G26" i="3"/>
  <c r="G38" i="3"/>
  <c r="G21" i="3"/>
  <c r="G14" i="3"/>
  <c r="G33" i="3"/>
  <c r="G17" i="3"/>
  <c r="G13" i="3"/>
  <c r="G9" i="3"/>
  <c r="G18" i="3"/>
  <c r="G10" i="3"/>
  <c r="BF109" i="3"/>
  <c r="BF121" i="3"/>
  <c r="BG62" i="4" s="1"/>
  <c r="BG65" i="4" s="1"/>
  <c r="BF111" i="3"/>
  <c r="BF110" i="3"/>
  <c r="BF112" i="3"/>
  <c r="BF85" i="3"/>
  <c r="BF82" i="3"/>
  <c r="BF83" i="3"/>
  <c r="BF80" i="3"/>
  <c r="BF66" i="3"/>
  <c r="BF113" i="3"/>
  <c r="BF108" i="3"/>
  <c r="BF94" i="3"/>
  <c r="BF95" i="3"/>
  <c r="BF84" i="3"/>
  <c r="BF72" i="3"/>
  <c r="BF87" i="3"/>
  <c r="BF73" i="3"/>
  <c r="BF70" i="3"/>
  <c r="BF74" i="3"/>
  <c r="BF64" i="3"/>
  <c r="BF75" i="3"/>
  <c r="BF78" i="3"/>
  <c r="BF79" i="3"/>
  <c r="BF69" i="3"/>
  <c r="BF71" i="3"/>
  <c r="BF50" i="3"/>
  <c r="BF57" i="3"/>
  <c r="BF68" i="3"/>
  <c r="BF65" i="3"/>
  <c r="BF55" i="3"/>
  <c r="BF61" i="3"/>
  <c r="BF46" i="3"/>
  <c r="BF62" i="3"/>
  <c r="BF60" i="3"/>
  <c r="BF49" i="3"/>
  <c r="BF59" i="3"/>
  <c r="BF56" i="3"/>
  <c r="BF47" i="3"/>
  <c r="BF63" i="3"/>
  <c r="BF52" i="3"/>
  <c r="BF53" i="3"/>
  <c r="BF43" i="3"/>
  <c r="BF86" i="3"/>
  <c r="BF48" i="3"/>
  <c r="BF45" i="3"/>
  <c r="BF44" i="3"/>
  <c r="BF67" i="3"/>
  <c r="BF58" i="3"/>
  <c r="BF39" i="3"/>
  <c r="BF51" i="3"/>
  <c r="BF42" i="3"/>
  <c r="BF38" i="3"/>
  <c r="BF32" i="3"/>
  <c r="BF20" i="3"/>
  <c r="BF34" i="3"/>
  <c r="BF54" i="3"/>
  <c r="BF29" i="3"/>
  <c r="BF36" i="3"/>
  <c r="BF31" i="3"/>
  <c r="BF41" i="3"/>
  <c r="BF40" i="3"/>
  <c r="BF33" i="3"/>
  <c r="BF37" i="3"/>
  <c r="BF18" i="3"/>
  <c r="BF11" i="3"/>
  <c r="BF24" i="3"/>
  <c r="BF22" i="3"/>
  <c r="BF15" i="3"/>
  <c r="BF27" i="3"/>
  <c r="BF19" i="3"/>
  <c r="BF30" i="3"/>
  <c r="BF26" i="3"/>
  <c r="BF16" i="3"/>
  <c r="BF35" i="3"/>
  <c r="BF23" i="3"/>
  <c r="BF13" i="3"/>
  <c r="BF12" i="3"/>
  <c r="BF9" i="3"/>
  <c r="BF21" i="3"/>
  <c r="BF28" i="3"/>
  <c r="BF17" i="3"/>
  <c r="BF10" i="3"/>
  <c r="BF14" i="3"/>
  <c r="BF25" i="3"/>
  <c r="CS88" i="3"/>
  <c r="BP76" i="3"/>
  <c r="BO88" i="3"/>
  <c r="BO116" i="3"/>
  <c r="BP41" i="4" s="1"/>
  <c r="BR113" i="3"/>
  <c r="BR111" i="3"/>
  <c r="BR110" i="3"/>
  <c r="BR112" i="3"/>
  <c r="BR108" i="3"/>
  <c r="BR109" i="3"/>
  <c r="BR85" i="3"/>
  <c r="BR95" i="3"/>
  <c r="BR94" i="3"/>
  <c r="BR82" i="3"/>
  <c r="BR86" i="3"/>
  <c r="BR79" i="3"/>
  <c r="BR66" i="3"/>
  <c r="BR78" i="3"/>
  <c r="BR121" i="3"/>
  <c r="BS62" i="4" s="1"/>
  <c r="BS65" i="4" s="1"/>
  <c r="BR80" i="3"/>
  <c r="BR84" i="3"/>
  <c r="BR83" i="3"/>
  <c r="BR75" i="3"/>
  <c r="BR70" i="3"/>
  <c r="BR69" i="3"/>
  <c r="BR87" i="3"/>
  <c r="BR73" i="3"/>
  <c r="BR72" i="3"/>
  <c r="BR50" i="3"/>
  <c r="BR67" i="3"/>
  <c r="BR63" i="3"/>
  <c r="BR59" i="3"/>
  <c r="BR53" i="3"/>
  <c r="BR51" i="3"/>
  <c r="BR46" i="3"/>
  <c r="BR68" i="3"/>
  <c r="BR64" i="3"/>
  <c r="BR61" i="3"/>
  <c r="BR54" i="3"/>
  <c r="BR71" i="3"/>
  <c r="BR65" i="3"/>
  <c r="BR57" i="3"/>
  <c r="BR62" i="3"/>
  <c r="BR47" i="3"/>
  <c r="BR74" i="3"/>
  <c r="BR60" i="3"/>
  <c r="BR52" i="3"/>
  <c r="BR43" i="3"/>
  <c r="BR56" i="3"/>
  <c r="BR44" i="3"/>
  <c r="BR58" i="3"/>
  <c r="BR55" i="3"/>
  <c r="BR48" i="3"/>
  <c r="BR39" i="3"/>
  <c r="BR49" i="3"/>
  <c r="BR32" i="3"/>
  <c r="BR20" i="3"/>
  <c r="BR38" i="3"/>
  <c r="BR34" i="3"/>
  <c r="BR29" i="3"/>
  <c r="BR31" i="3"/>
  <c r="BR42" i="3"/>
  <c r="BR33" i="3"/>
  <c r="BR40" i="3"/>
  <c r="BR41" i="3"/>
  <c r="BR45" i="3"/>
  <c r="BR28" i="3"/>
  <c r="BR25" i="3"/>
  <c r="BR23" i="3"/>
  <c r="BR18" i="3"/>
  <c r="BR11" i="3"/>
  <c r="BR22" i="3"/>
  <c r="BR15" i="3"/>
  <c r="BR24" i="3"/>
  <c r="BR19" i="3"/>
  <c r="BR12" i="3"/>
  <c r="BR37" i="3"/>
  <c r="BR35" i="3"/>
  <c r="BR27" i="3"/>
  <c r="BR16" i="3"/>
  <c r="BR36" i="3"/>
  <c r="BR26" i="3"/>
  <c r="BR30" i="3"/>
  <c r="BR17" i="3"/>
  <c r="BR21" i="3"/>
  <c r="BR14" i="3"/>
  <c r="BR9" i="3"/>
  <c r="BR13" i="3"/>
  <c r="BR10" i="3"/>
  <c r="AP88" i="3"/>
  <c r="CQ88" i="3"/>
  <c r="CT22" i="4"/>
  <c r="BQ44" i="4"/>
  <c r="CD121" i="3"/>
  <c r="CE62" i="4" s="1"/>
  <c r="CE65" i="4" s="1"/>
  <c r="CD112" i="3"/>
  <c r="CD113" i="3"/>
  <c r="CD111" i="3"/>
  <c r="CD85" i="3"/>
  <c r="CD108" i="3"/>
  <c r="CD109" i="3"/>
  <c r="CD80" i="3"/>
  <c r="CD87" i="3"/>
  <c r="CD66" i="3"/>
  <c r="CD110" i="3"/>
  <c r="CD95" i="3"/>
  <c r="CD84" i="3"/>
  <c r="CD86" i="3"/>
  <c r="CD68" i="3"/>
  <c r="CD82" i="3"/>
  <c r="CD78" i="3"/>
  <c r="CD79" i="3"/>
  <c r="CD73" i="3"/>
  <c r="CD94" i="3"/>
  <c r="CD75" i="3"/>
  <c r="CD74" i="3"/>
  <c r="CD83" i="3"/>
  <c r="CD72" i="3"/>
  <c r="CD63" i="3"/>
  <c r="CD62" i="3"/>
  <c r="CD50" i="3"/>
  <c r="CD65" i="3"/>
  <c r="CD61" i="3"/>
  <c r="CD60" i="3"/>
  <c r="CD59" i="3"/>
  <c r="CD58" i="3"/>
  <c r="CD70" i="3"/>
  <c r="CD69" i="3"/>
  <c r="CD52" i="3"/>
  <c r="CD46" i="3"/>
  <c r="CD56" i="3"/>
  <c r="CD53" i="3"/>
  <c r="CD51" i="3"/>
  <c r="CD71" i="3"/>
  <c r="CD55" i="3"/>
  <c r="CD49" i="3"/>
  <c r="CD47" i="3"/>
  <c r="CD67" i="3"/>
  <c r="CD54" i="3"/>
  <c r="CD57" i="3"/>
  <c r="CD48" i="3"/>
  <c r="CD45" i="3"/>
  <c r="CD43" i="3"/>
  <c r="CD44" i="3"/>
  <c r="CD39" i="3"/>
  <c r="CD64" i="3"/>
  <c r="CD32" i="3"/>
  <c r="CD20" i="3"/>
  <c r="CD41" i="3"/>
  <c r="CD42" i="3"/>
  <c r="CD38" i="3"/>
  <c r="CD34" i="3"/>
  <c r="CD29" i="3"/>
  <c r="CD31" i="3"/>
  <c r="CD36" i="3"/>
  <c r="CD33" i="3"/>
  <c r="CD40" i="3"/>
  <c r="CD21" i="3"/>
  <c r="CD14" i="3"/>
  <c r="CD35" i="3"/>
  <c r="CD30" i="3"/>
  <c r="CD18" i="3"/>
  <c r="CD11" i="3"/>
  <c r="CD37" i="3"/>
  <c r="CD23" i="3"/>
  <c r="CD22" i="3"/>
  <c r="CD28" i="3"/>
  <c r="CD25" i="3"/>
  <c r="CD19" i="3"/>
  <c r="CD24" i="3"/>
  <c r="CD27" i="3"/>
  <c r="CD13" i="3"/>
  <c r="CD26" i="3"/>
  <c r="CD15" i="3"/>
  <c r="CD10" i="3"/>
  <c r="CD9" i="3"/>
  <c r="CD17" i="3"/>
  <c r="CD12" i="3"/>
  <c r="CD16" i="3"/>
  <c r="BP88" i="3"/>
  <c r="BB76" i="3"/>
  <c r="BB77" i="3" s="1"/>
  <c r="CO76" i="3"/>
  <c r="CM76" i="3"/>
  <c r="BY115" i="3"/>
  <c r="BZ19" i="4" s="1"/>
  <c r="G119" i="7"/>
  <c r="G112" i="7"/>
  <c r="A135" i="7"/>
  <c r="G113" i="7"/>
  <c r="G118" i="7"/>
  <c r="B80" i="2"/>
  <c r="D79" i="2"/>
  <c r="AU121" i="3"/>
  <c r="AV62" i="4" s="1"/>
  <c r="AV65" i="4" s="1"/>
  <c r="AU110" i="3"/>
  <c r="AU113" i="3"/>
  <c r="AU112" i="3"/>
  <c r="AU111" i="3"/>
  <c r="AU108" i="3"/>
  <c r="AU109" i="3"/>
  <c r="AU94" i="3"/>
  <c r="AU86" i="3"/>
  <c r="AU79" i="3"/>
  <c r="AU95" i="3"/>
  <c r="AU87" i="3"/>
  <c r="AU85" i="3"/>
  <c r="AU73" i="3"/>
  <c r="AU69" i="3"/>
  <c r="AU78" i="3"/>
  <c r="AU84" i="3"/>
  <c r="AU74" i="3"/>
  <c r="AU67" i="3"/>
  <c r="AU80" i="3"/>
  <c r="AU68" i="3"/>
  <c r="AU62" i="3"/>
  <c r="AU72" i="3"/>
  <c r="AU83" i="3"/>
  <c r="AU70" i="3"/>
  <c r="AU63" i="3"/>
  <c r="AU71" i="3"/>
  <c r="AU82" i="3"/>
  <c r="AU65" i="3"/>
  <c r="AU57" i="3"/>
  <c r="AU52" i="3"/>
  <c r="AU46" i="3"/>
  <c r="AU66" i="3"/>
  <c r="AU59" i="3"/>
  <c r="AU49" i="3"/>
  <c r="AU48" i="3"/>
  <c r="AU56" i="3"/>
  <c r="AU75" i="3"/>
  <c r="AU53" i="3"/>
  <c r="AU61" i="3"/>
  <c r="AU55" i="3"/>
  <c r="AU50" i="3"/>
  <c r="AU42" i="3"/>
  <c r="AU54" i="3"/>
  <c r="AU64" i="3"/>
  <c r="AU51" i="3"/>
  <c r="AU44" i="3"/>
  <c r="AU60" i="3"/>
  <c r="AU58" i="3"/>
  <c r="AU27" i="3"/>
  <c r="AU15" i="3"/>
  <c r="AU34" i="3"/>
  <c r="AU39" i="3"/>
  <c r="AU41" i="3"/>
  <c r="AU36" i="3"/>
  <c r="AU24" i="3"/>
  <c r="AU31" i="3"/>
  <c r="AU45" i="3"/>
  <c r="AU40" i="3"/>
  <c r="AU26" i="3"/>
  <c r="AU37" i="3"/>
  <c r="AU43" i="3"/>
  <c r="AU35" i="3"/>
  <c r="AU47" i="3"/>
  <c r="AU38" i="3"/>
  <c r="AU32" i="3"/>
  <c r="AU19" i="3"/>
  <c r="AU12" i="3"/>
  <c r="AU20" i="3"/>
  <c r="AU29" i="3"/>
  <c r="AU28" i="3"/>
  <c r="AU25" i="3"/>
  <c r="AU17" i="3"/>
  <c r="AU33" i="3"/>
  <c r="AU23" i="3"/>
  <c r="AU22" i="3"/>
  <c r="AU16" i="3"/>
  <c r="AU14" i="3"/>
  <c r="AU10" i="3"/>
  <c r="AU30" i="3"/>
  <c r="AU21" i="3"/>
  <c r="AU11" i="3"/>
  <c r="AU13" i="3"/>
  <c r="AU18" i="3"/>
  <c r="AU9" i="3"/>
  <c r="CP108" i="3"/>
  <c r="CP112" i="3"/>
  <c r="CP111" i="3"/>
  <c r="CP110" i="3"/>
  <c r="CP85" i="3"/>
  <c r="CP95" i="3"/>
  <c r="CP109" i="3"/>
  <c r="CP80" i="3"/>
  <c r="CP113" i="3"/>
  <c r="CP94" i="3"/>
  <c r="CP121" i="3"/>
  <c r="CQ62" i="4" s="1"/>
  <c r="CQ65" i="4" s="1"/>
  <c r="CP75" i="3"/>
  <c r="CP66" i="3"/>
  <c r="CP82" i="3"/>
  <c r="CP71" i="3"/>
  <c r="CP84" i="3"/>
  <c r="CP72" i="3"/>
  <c r="CP83" i="3"/>
  <c r="CP69" i="3"/>
  <c r="CP73" i="3"/>
  <c r="CP78" i="3"/>
  <c r="CP63" i="3"/>
  <c r="CP79" i="3"/>
  <c r="CP70" i="3"/>
  <c r="CP67" i="3"/>
  <c r="CP50" i="3"/>
  <c r="CP64" i="3"/>
  <c r="CP61" i="3"/>
  <c r="CP54" i="3"/>
  <c r="CP86" i="3"/>
  <c r="CP46" i="3"/>
  <c r="CP74" i="3"/>
  <c r="CP53" i="3"/>
  <c r="CP51" i="3"/>
  <c r="CP48" i="3"/>
  <c r="CP87" i="3"/>
  <c r="CP68" i="3"/>
  <c r="CP62" i="3"/>
  <c r="CP65" i="3"/>
  <c r="CP59" i="3"/>
  <c r="CP47" i="3"/>
  <c r="CP55" i="3"/>
  <c r="CP58" i="3"/>
  <c r="CP43" i="3"/>
  <c r="CP60" i="3"/>
  <c r="CP45" i="3"/>
  <c r="CP39" i="3"/>
  <c r="CP40" i="3"/>
  <c r="CP37" i="3"/>
  <c r="CP32" i="3"/>
  <c r="CP20" i="3"/>
  <c r="CP57" i="3"/>
  <c r="CP52" i="3"/>
  <c r="CP34" i="3"/>
  <c r="CP49" i="3"/>
  <c r="CP38" i="3"/>
  <c r="CP29" i="3"/>
  <c r="CP41" i="3"/>
  <c r="CP31" i="3"/>
  <c r="CP56" i="3"/>
  <c r="CP33" i="3"/>
  <c r="CP44" i="3"/>
  <c r="CP36" i="3"/>
  <c r="CP42" i="3"/>
  <c r="CP21" i="3"/>
  <c r="CP14" i="3"/>
  <c r="CP26" i="3"/>
  <c r="CP15" i="3"/>
  <c r="CP23" i="3"/>
  <c r="CP22" i="3"/>
  <c r="CP19" i="3"/>
  <c r="CP28" i="3"/>
  <c r="CP25" i="3"/>
  <c r="CP30" i="3"/>
  <c r="CP35" i="3"/>
  <c r="CP27" i="3"/>
  <c r="CP18" i="3"/>
  <c r="CP24" i="3"/>
  <c r="CP12" i="3"/>
  <c r="CP17" i="3"/>
  <c r="CP13" i="3"/>
  <c r="CP10" i="3"/>
  <c r="CP16" i="3"/>
  <c r="CP11" i="3"/>
  <c r="CP9" i="3"/>
  <c r="BX88" i="3"/>
  <c r="E110" i="3"/>
  <c r="E113" i="3"/>
  <c r="E121" i="3"/>
  <c r="F62" i="4" s="1"/>
  <c r="F65" i="4" s="1"/>
  <c r="E78" i="3"/>
  <c r="E82" i="3"/>
  <c r="E84" i="3"/>
  <c r="E94" i="3"/>
  <c r="E80" i="3"/>
  <c r="E75" i="3"/>
  <c r="E85" i="3"/>
  <c r="E73" i="3"/>
  <c r="E72" i="3"/>
  <c r="E83" i="3"/>
  <c r="E79" i="3"/>
  <c r="E68" i="3"/>
  <c r="E51" i="3"/>
  <c r="E47" i="3"/>
  <c r="E59" i="3"/>
  <c r="E52" i="3"/>
  <c r="E58" i="3"/>
  <c r="E62" i="3"/>
  <c r="E57" i="3"/>
  <c r="E50" i="3"/>
  <c r="E53" i="3"/>
  <c r="E49" i="3"/>
  <c r="E61" i="3"/>
  <c r="E71" i="3"/>
  <c r="E64" i="3"/>
  <c r="E40" i="3"/>
  <c r="E33" i="3"/>
  <c r="E41" i="3"/>
  <c r="E35" i="3"/>
  <c r="E30" i="3"/>
  <c r="E46" i="3"/>
  <c r="E32" i="3"/>
  <c r="E42" i="3"/>
  <c r="E34" i="3"/>
  <c r="E28" i="3"/>
  <c r="E22" i="3"/>
  <c r="E15" i="3"/>
  <c r="E19" i="3"/>
  <c r="E27" i="3"/>
  <c r="E16" i="3"/>
  <c r="E24" i="3"/>
  <c r="E29" i="3"/>
  <c r="E10" i="3"/>
  <c r="E26" i="3"/>
  <c r="E13" i="3"/>
  <c r="E12" i="3"/>
  <c r="BE44" i="4"/>
  <c r="BH121" i="3"/>
  <c r="BI62" i="4" s="1"/>
  <c r="BI65" i="4" s="1"/>
  <c r="BH113" i="3"/>
  <c r="BH112" i="3"/>
  <c r="BH110" i="3"/>
  <c r="BH109" i="3"/>
  <c r="BH108" i="3"/>
  <c r="BH111" i="3"/>
  <c r="BH87" i="3"/>
  <c r="BH94" i="3"/>
  <c r="BH86" i="3"/>
  <c r="BH79" i="3"/>
  <c r="BH68" i="3"/>
  <c r="BH85" i="3"/>
  <c r="BH80" i="3"/>
  <c r="BH69" i="3"/>
  <c r="BH82" i="3"/>
  <c r="BH74" i="3"/>
  <c r="BH67" i="3"/>
  <c r="BH64" i="3"/>
  <c r="BH78" i="3"/>
  <c r="BH75" i="3"/>
  <c r="BH95" i="3"/>
  <c r="BH84" i="3"/>
  <c r="BH63" i="3"/>
  <c r="BH58" i="3"/>
  <c r="BH72" i="3"/>
  <c r="BH70" i="3"/>
  <c r="BH62" i="3"/>
  <c r="BH61" i="3"/>
  <c r="BH60" i="3"/>
  <c r="BH59" i="3"/>
  <c r="BH52" i="3"/>
  <c r="BH65" i="3"/>
  <c r="BH54" i="3"/>
  <c r="BH48" i="3"/>
  <c r="BH83" i="3"/>
  <c r="BH49" i="3"/>
  <c r="BH45" i="3"/>
  <c r="BH56" i="3"/>
  <c r="BH47" i="3"/>
  <c r="BH66" i="3"/>
  <c r="BH53" i="3"/>
  <c r="BH51" i="3"/>
  <c r="BH71" i="3"/>
  <c r="BH50" i="3"/>
  <c r="BH44" i="3"/>
  <c r="BH57" i="3"/>
  <c r="BH46" i="3"/>
  <c r="BH55" i="3"/>
  <c r="BH42" i="3"/>
  <c r="BH41" i="3"/>
  <c r="BH34" i="3"/>
  <c r="BH22" i="3"/>
  <c r="BH10" i="3"/>
  <c r="BH43" i="3"/>
  <c r="BH39" i="3"/>
  <c r="BH36" i="3"/>
  <c r="BH31" i="3"/>
  <c r="BH40" i="3"/>
  <c r="BH33" i="3"/>
  <c r="BH73" i="3"/>
  <c r="BH37" i="3"/>
  <c r="BH35" i="3"/>
  <c r="BH30" i="3"/>
  <c r="BH38" i="3"/>
  <c r="BH24" i="3"/>
  <c r="BH15" i="3"/>
  <c r="BH27" i="3"/>
  <c r="BH19" i="3"/>
  <c r="BH12" i="3"/>
  <c r="BH26" i="3"/>
  <c r="BH20" i="3"/>
  <c r="BH17" i="3"/>
  <c r="BH32" i="3"/>
  <c r="BH28" i="3"/>
  <c r="BH25" i="3"/>
  <c r="BH29" i="3"/>
  <c r="BH23" i="3"/>
  <c r="BH21" i="3"/>
  <c r="BH18" i="3"/>
  <c r="BH16" i="3"/>
  <c r="BH14" i="3"/>
  <c r="BH11" i="3"/>
  <c r="BH13" i="3"/>
  <c r="BH9" i="3"/>
  <c r="BC88" i="3"/>
  <c r="CC76" i="3"/>
  <c r="CQ115" i="3"/>
  <c r="CR19" i="4" s="1"/>
  <c r="CQ116" i="3"/>
  <c r="CR41" i="4" s="1"/>
  <c r="CX111" i="3"/>
  <c r="CX113" i="3"/>
  <c r="CX110" i="3"/>
  <c r="CX121" i="3"/>
  <c r="CY62" i="4" s="1"/>
  <c r="CY65" i="4" s="1"/>
  <c r="CX109" i="3"/>
  <c r="CX108" i="3"/>
  <c r="CX112" i="3"/>
  <c r="CX95" i="3"/>
  <c r="CX86" i="3"/>
  <c r="CX80" i="3"/>
  <c r="CX85" i="3"/>
  <c r="CX82" i="3"/>
  <c r="CX78" i="3"/>
  <c r="CX74" i="3"/>
  <c r="CX79" i="3"/>
  <c r="CX68" i="3"/>
  <c r="CX87" i="3"/>
  <c r="CX94" i="3"/>
  <c r="CX84" i="3"/>
  <c r="CX72" i="3"/>
  <c r="CX64" i="3"/>
  <c r="CX71" i="3"/>
  <c r="CX73" i="3"/>
  <c r="CX70" i="3"/>
  <c r="CX65" i="3"/>
  <c r="CX53" i="3"/>
  <c r="CX60" i="3"/>
  <c r="CX49" i="3"/>
  <c r="CX47" i="3"/>
  <c r="CX63" i="3"/>
  <c r="CX67" i="3"/>
  <c r="CX66" i="3"/>
  <c r="CX62" i="3"/>
  <c r="CX55" i="3"/>
  <c r="CX58" i="3"/>
  <c r="CX54" i="3"/>
  <c r="CX48" i="3"/>
  <c r="CX43" i="3"/>
  <c r="CX52" i="3"/>
  <c r="CX50" i="3"/>
  <c r="CX59" i="3"/>
  <c r="CX69" i="3"/>
  <c r="CX45" i="3"/>
  <c r="CX44" i="3"/>
  <c r="CX42" i="3"/>
  <c r="CX83" i="3"/>
  <c r="CX61" i="3"/>
  <c r="CX57" i="3"/>
  <c r="CX51" i="3"/>
  <c r="CX75" i="3"/>
  <c r="CX56" i="3"/>
  <c r="CX28" i="3"/>
  <c r="CX16" i="3"/>
  <c r="CX36" i="3"/>
  <c r="CX35" i="3"/>
  <c r="CX30" i="3"/>
  <c r="CX25" i="3"/>
  <c r="CX37" i="3"/>
  <c r="CX32" i="3"/>
  <c r="CX46" i="3"/>
  <c r="CX27" i="3"/>
  <c r="CX40" i="3"/>
  <c r="CX38" i="3"/>
  <c r="CX41" i="3"/>
  <c r="CX9" i="3"/>
  <c r="CX20" i="3"/>
  <c r="CX13" i="3"/>
  <c r="CX33" i="3"/>
  <c r="CX39" i="3"/>
  <c r="CX34" i="3"/>
  <c r="CX24" i="3"/>
  <c r="CX17" i="3"/>
  <c r="CX29" i="3"/>
  <c r="CX21" i="3"/>
  <c r="CX31" i="3"/>
  <c r="CX26" i="3"/>
  <c r="CX15" i="3"/>
  <c r="CX14" i="3"/>
  <c r="CX12" i="3"/>
  <c r="CX11" i="3"/>
  <c r="CX19" i="3"/>
  <c r="CX22" i="3"/>
  <c r="CX23" i="3"/>
  <c r="CX18" i="3"/>
  <c r="CX10" i="3"/>
  <c r="BU112" i="3"/>
  <c r="BU113" i="3"/>
  <c r="BU111" i="3"/>
  <c r="BU110" i="3"/>
  <c r="BU109" i="3"/>
  <c r="BU108" i="3"/>
  <c r="BU94" i="3"/>
  <c r="BU121" i="3"/>
  <c r="BV62" i="4" s="1"/>
  <c r="BV65" i="4" s="1"/>
  <c r="BU82" i="3"/>
  <c r="BU86" i="3"/>
  <c r="BU83" i="3"/>
  <c r="BU80" i="3"/>
  <c r="BU69" i="3"/>
  <c r="BU84" i="3"/>
  <c r="BU75" i="3"/>
  <c r="BU85" i="3"/>
  <c r="BU74" i="3"/>
  <c r="BU67" i="3"/>
  <c r="BU95" i="3"/>
  <c r="BU70" i="3"/>
  <c r="BU87" i="3"/>
  <c r="BU73" i="3"/>
  <c r="BU68" i="3"/>
  <c r="BU63" i="3"/>
  <c r="BU66" i="3"/>
  <c r="BU78" i="3"/>
  <c r="BU71" i="3"/>
  <c r="BU54" i="3"/>
  <c r="BU55" i="3"/>
  <c r="BU48" i="3"/>
  <c r="BU58" i="3"/>
  <c r="BU49" i="3"/>
  <c r="BU62" i="3"/>
  <c r="BU60" i="3"/>
  <c r="BU57" i="3"/>
  <c r="BU79" i="3"/>
  <c r="BU72" i="3"/>
  <c r="BU56" i="3"/>
  <c r="BU44" i="3"/>
  <c r="BU59" i="3"/>
  <c r="BU53" i="3"/>
  <c r="BU51" i="3"/>
  <c r="BU52" i="3"/>
  <c r="BU61" i="3"/>
  <c r="BU50" i="3"/>
  <c r="BU65" i="3"/>
  <c r="BU45" i="3"/>
  <c r="BU42" i="3"/>
  <c r="BU36" i="3"/>
  <c r="BU47" i="3"/>
  <c r="BU29" i="3"/>
  <c r="BU17" i="3"/>
  <c r="BU46" i="3"/>
  <c r="BU39" i="3"/>
  <c r="BU31" i="3"/>
  <c r="BU64" i="3"/>
  <c r="BU26" i="3"/>
  <c r="BU33" i="3"/>
  <c r="BU28" i="3"/>
  <c r="BU40" i="3"/>
  <c r="BU37" i="3"/>
  <c r="BU43" i="3"/>
  <c r="BU41" i="3"/>
  <c r="BU38" i="3"/>
  <c r="BU22" i="3"/>
  <c r="BU15" i="3"/>
  <c r="BU32" i="3"/>
  <c r="BU19" i="3"/>
  <c r="BU12" i="3"/>
  <c r="BU24" i="3"/>
  <c r="BU34" i="3"/>
  <c r="BU27" i="3"/>
  <c r="BU35" i="3"/>
  <c r="BU20" i="3"/>
  <c r="BU30" i="3"/>
  <c r="BU21" i="3"/>
  <c r="BU9" i="3"/>
  <c r="BU14" i="3"/>
  <c r="BU16" i="3"/>
  <c r="BU13" i="3"/>
  <c r="BU10" i="3"/>
  <c r="BU25" i="3"/>
  <c r="BU18" i="3"/>
  <c r="BU23" i="3"/>
  <c r="BU11" i="3"/>
  <c r="CW88" i="3"/>
  <c r="BC76" i="3"/>
  <c r="CC88" i="3"/>
  <c r="BX76" i="3"/>
  <c r="BX77" i="3" s="1"/>
  <c r="CM88" i="3"/>
  <c r="F134" i="7"/>
  <c r="E134" i="7"/>
  <c r="D134" i="7"/>
  <c r="C134" i="7"/>
  <c r="CJ121" i="3"/>
  <c r="CK62" i="4" s="1"/>
  <c r="CK65" i="4" s="1"/>
  <c r="CJ109" i="3"/>
  <c r="CJ112" i="3"/>
  <c r="CJ110" i="3"/>
  <c r="CJ113" i="3"/>
  <c r="CJ108" i="3"/>
  <c r="CJ111" i="3"/>
  <c r="CJ83" i="3"/>
  <c r="CJ78" i="3"/>
  <c r="CJ80" i="3"/>
  <c r="CJ72" i="3"/>
  <c r="CJ82" i="3"/>
  <c r="CJ73" i="3"/>
  <c r="CJ87" i="3"/>
  <c r="CJ74" i="3"/>
  <c r="CJ94" i="3"/>
  <c r="CJ71" i="3"/>
  <c r="CJ86" i="3"/>
  <c r="CJ84" i="3"/>
  <c r="CJ61" i="3"/>
  <c r="CJ85" i="3"/>
  <c r="CJ75" i="3"/>
  <c r="CJ62" i="3"/>
  <c r="CJ68" i="3"/>
  <c r="CJ66" i="3"/>
  <c r="CJ69" i="3"/>
  <c r="CJ70" i="3"/>
  <c r="CJ56" i="3"/>
  <c r="CJ95" i="3"/>
  <c r="CJ51" i="3"/>
  <c r="CJ63" i="3"/>
  <c r="CJ59" i="3"/>
  <c r="CJ45" i="3"/>
  <c r="CJ55" i="3"/>
  <c r="CJ49" i="3"/>
  <c r="CJ47" i="3"/>
  <c r="CJ79" i="3"/>
  <c r="CJ67" i="3"/>
  <c r="CJ57" i="3"/>
  <c r="CJ64" i="3"/>
  <c r="CJ53" i="3"/>
  <c r="CJ60" i="3"/>
  <c r="CJ52" i="3"/>
  <c r="CJ50" i="3"/>
  <c r="CJ58" i="3"/>
  <c r="CJ44" i="3"/>
  <c r="CJ54" i="3"/>
  <c r="CJ65" i="3"/>
  <c r="CJ46" i="3"/>
  <c r="CJ43" i="3"/>
  <c r="CJ39" i="3"/>
  <c r="CJ26" i="3"/>
  <c r="CJ14" i="3"/>
  <c r="CJ33" i="3"/>
  <c r="CJ36" i="3"/>
  <c r="CJ35" i="3"/>
  <c r="CJ23" i="3"/>
  <c r="CJ48" i="3"/>
  <c r="CJ40" i="3"/>
  <c r="CJ37" i="3"/>
  <c r="CJ25" i="3"/>
  <c r="CJ41" i="3"/>
  <c r="CJ34" i="3"/>
  <c r="CJ38" i="3"/>
  <c r="CJ42" i="3"/>
  <c r="CJ28" i="3"/>
  <c r="CJ19" i="3"/>
  <c r="CJ12" i="3"/>
  <c r="CJ16" i="3"/>
  <c r="CJ9" i="3"/>
  <c r="CJ31" i="3"/>
  <c r="CJ29" i="3"/>
  <c r="CJ27" i="3"/>
  <c r="CJ24" i="3"/>
  <c r="CJ20" i="3"/>
  <c r="CJ17" i="3"/>
  <c r="CJ32" i="3"/>
  <c r="CJ21" i="3"/>
  <c r="CJ15" i="3"/>
  <c r="CJ11" i="3"/>
  <c r="CJ30" i="3"/>
  <c r="CJ18" i="3"/>
  <c r="CJ22" i="3"/>
  <c r="CJ13" i="3"/>
  <c r="CJ10" i="3"/>
  <c r="CH113" i="3"/>
  <c r="CH111" i="3"/>
  <c r="CH110" i="3"/>
  <c r="CH109" i="3"/>
  <c r="CH121" i="3"/>
  <c r="CI62" i="4" s="1"/>
  <c r="CI65" i="4" s="1"/>
  <c r="CH108" i="3"/>
  <c r="CH94" i="3"/>
  <c r="CH86" i="3"/>
  <c r="CH95" i="3"/>
  <c r="CH79" i="3"/>
  <c r="CH70" i="3"/>
  <c r="CH69" i="3"/>
  <c r="CH87" i="3"/>
  <c r="CH75" i="3"/>
  <c r="CH74" i="3"/>
  <c r="CH67" i="3"/>
  <c r="CH112" i="3"/>
  <c r="CH80" i="3"/>
  <c r="CH83" i="3"/>
  <c r="CH73" i="3"/>
  <c r="CH59" i="3"/>
  <c r="CH72" i="3"/>
  <c r="CH71" i="3"/>
  <c r="CH85" i="3"/>
  <c r="CH63" i="3"/>
  <c r="CH60" i="3"/>
  <c r="CH82" i="3"/>
  <c r="CH64" i="3"/>
  <c r="CH55" i="3"/>
  <c r="CH68" i="3"/>
  <c r="CH66" i="3"/>
  <c r="CH54" i="3"/>
  <c r="CH49" i="3"/>
  <c r="CH45" i="3"/>
  <c r="CH47" i="3"/>
  <c r="CH61" i="3"/>
  <c r="CH57" i="3"/>
  <c r="CH56" i="3"/>
  <c r="CH51" i="3"/>
  <c r="CH50" i="3"/>
  <c r="CH48" i="3"/>
  <c r="CH58" i="3"/>
  <c r="CH53" i="3"/>
  <c r="CH44" i="3"/>
  <c r="CH65" i="3"/>
  <c r="CH62" i="3"/>
  <c r="CH46" i="3"/>
  <c r="CH84" i="3"/>
  <c r="CH42" i="3"/>
  <c r="CH52" i="3"/>
  <c r="CH78" i="3"/>
  <c r="CH24" i="3"/>
  <c r="CH12" i="3"/>
  <c r="CH31" i="3"/>
  <c r="CH43" i="3"/>
  <c r="CH39" i="3"/>
  <c r="CH33" i="3"/>
  <c r="CH36" i="3"/>
  <c r="CH35" i="3"/>
  <c r="CH40" i="3"/>
  <c r="CH37" i="3"/>
  <c r="CH32" i="3"/>
  <c r="CH41" i="3"/>
  <c r="CH38" i="3"/>
  <c r="CH25" i="3"/>
  <c r="CH22" i="3"/>
  <c r="CH15" i="3"/>
  <c r="CH28" i="3"/>
  <c r="CH19" i="3"/>
  <c r="CH29" i="3"/>
  <c r="CH27" i="3"/>
  <c r="CH20" i="3"/>
  <c r="CH26" i="3"/>
  <c r="CH30" i="3"/>
  <c r="CH23" i="3"/>
  <c r="CH34" i="3"/>
  <c r="CH11" i="3"/>
  <c r="CH9" i="3"/>
  <c r="CH18" i="3"/>
  <c r="CH17" i="3"/>
  <c r="CH14" i="3"/>
  <c r="CH13" i="3"/>
  <c r="CH21" i="3"/>
  <c r="CH16" i="3"/>
  <c r="CH10" i="3"/>
  <c r="BE88" i="3"/>
  <c r="CV88" i="3"/>
  <c r="AP76" i="3"/>
  <c r="BQ88" i="3"/>
  <c r="BV121" i="3"/>
  <c r="BW62" i="4" s="1"/>
  <c r="BW65" i="4" s="1"/>
  <c r="BV110" i="3"/>
  <c r="BV109" i="3"/>
  <c r="BV112" i="3"/>
  <c r="BV108" i="3"/>
  <c r="BV111" i="3"/>
  <c r="BV113" i="3"/>
  <c r="BV94" i="3"/>
  <c r="BV87" i="3"/>
  <c r="BV83" i="3"/>
  <c r="BV70" i="3"/>
  <c r="BV79" i="3"/>
  <c r="BV80" i="3"/>
  <c r="BV85" i="3"/>
  <c r="BV95" i="3"/>
  <c r="BV71" i="3"/>
  <c r="BV74" i="3"/>
  <c r="BV72" i="3"/>
  <c r="BV59" i="3"/>
  <c r="BV82" i="3"/>
  <c r="BV73" i="3"/>
  <c r="BV66" i="3"/>
  <c r="BV60" i="3"/>
  <c r="BV86" i="3"/>
  <c r="BV68" i="3"/>
  <c r="BV62" i="3"/>
  <c r="BV61" i="3"/>
  <c r="BV55" i="3"/>
  <c r="BV78" i="3"/>
  <c r="BV54" i="3"/>
  <c r="BV84" i="3"/>
  <c r="BV63" i="3"/>
  <c r="BV49" i="3"/>
  <c r="BV64" i="3"/>
  <c r="BV58" i="3"/>
  <c r="BV67" i="3"/>
  <c r="BV69" i="3"/>
  <c r="BV45" i="3"/>
  <c r="BV75" i="3"/>
  <c r="BV65" i="3"/>
  <c r="BV47" i="3"/>
  <c r="BV56" i="3"/>
  <c r="BV53" i="3"/>
  <c r="BV51" i="3"/>
  <c r="BV52" i="3"/>
  <c r="BV50" i="3"/>
  <c r="BV44" i="3"/>
  <c r="BV57" i="3"/>
  <c r="BV48" i="3"/>
  <c r="BV46" i="3"/>
  <c r="BV24" i="3"/>
  <c r="BV12" i="3"/>
  <c r="BV39" i="3"/>
  <c r="BV31" i="3"/>
  <c r="BV36" i="3"/>
  <c r="BV33" i="3"/>
  <c r="BV42" i="3"/>
  <c r="BV40" i="3"/>
  <c r="BV35" i="3"/>
  <c r="BV43" i="3"/>
  <c r="BV41" i="3"/>
  <c r="BV32" i="3"/>
  <c r="BV38" i="3"/>
  <c r="BV29" i="3"/>
  <c r="BV19" i="3"/>
  <c r="BV34" i="3"/>
  <c r="BV27" i="3"/>
  <c r="BV16" i="3"/>
  <c r="BV37" i="3"/>
  <c r="BV20" i="3"/>
  <c r="BV13" i="3"/>
  <c r="BV30" i="3"/>
  <c r="BV26" i="3"/>
  <c r="BV17" i="3"/>
  <c r="BV21" i="3"/>
  <c r="BV25" i="3"/>
  <c r="BV23" i="3"/>
  <c r="BV18" i="3"/>
  <c r="BV22" i="3"/>
  <c r="BV9" i="3"/>
  <c r="BV14" i="3"/>
  <c r="BV28" i="3"/>
  <c r="BV15" i="3"/>
  <c r="BV10" i="3"/>
  <c r="BV11" i="3"/>
  <c r="CU121" i="3"/>
  <c r="CV62" i="4" s="1"/>
  <c r="CV65" i="4" s="1"/>
  <c r="CU113" i="3"/>
  <c r="CU111" i="3"/>
  <c r="CU110" i="3"/>
  <c r="CU112" i="3"/>
  <c r="CU109" i="3"/>
  <c r="CU84" i="3"/>
  <c r="CU108" i="3"/>
  <c r="CU95" i="3"/>
  <c r="CU86" i="3"/>
  <c r="CU94" i="3"/>
  <c r="CU87" i="3"/>
  <c r="CU78" i="3"/>
  <c r="CU65" i="3"/>
  <c r="CU79" i="3"/>
  <c r="CU69" i="3"/>
  <c r="CU85" i="3"/>
  <c r="CU75" i="3"/>
  <c r="CU67" i="3"/>
  <c r="CU82" i="3"/>
  <c r="CU74" i="3"/>
  <c r="CU66" i="3"/>
  <c r="CU73" i="3"/>
  <c r="CU70" i="3"/>
  <c r="CU63" i="3"/>
  <c r="CU80" i="3"/>
  <c r="CU83" i="3"/>
  <c r="CU56" i="3"/>
  <c r="CU71" i="3"/>
  <c r="CU61" i="3"/>
  <c r="CU57" i="3"/>
  <c r="CU53" i="3"/>
  <c r="CU52" i="3"/>
  <c r="CU50" i="3"/>
  <c r="CU45" i="3"/>
  <c r="CU68" i="3"/>
  <c r="CU64" i="3"/>
  <c r="CU62" i="3"/>
  <c r="CU59" i="3"/>
  <c r="CU46" i="3"/>
  <c r="CU58" i="3"/>
  <c r="CU54" i="3"/>
  <c r="CU72" i="3"/>
  <c r="CU60" i="3"/>
  <c r="CU48" i="3"/>
  <c r="CU49" i="3"/>
  <c r="CU47" i="3"/>
  <c r="CU42" i="3"/>
  <c r="CU38" i="3"/>
  <c r="CU51" i="3"/>
  <c r="CU41" i="3"/>
  <c r="CU31" i="3"/>
  <c r="CU19" i="3"/>
  <c r="CU39" i="3"/>
  <c r="CU33" i="3"/>
  <c r="CU28" i="3"/>
  <c r="CU36" i="3"/>
  <c r="CU35" i="3"/>
  <c r="CU30" i="3"/>
  <c r="CU44" i="3"/>
  <c r="CU37" i="3"/>
  <c r="CU43" i="3"/>
  <c r="CU40" i="3"/>
  <c r="CU55" i="3"/>
  <c r="CU23" i="3"/>
  <c r="CU15" i="3"/>
  <c r="CU22" i="3"/>
  <c r="CU32" i="3"/>
  <c r="CU25" i="3"/>
  <c r="CU12" i="3"/>
  <c r="CU34" i="3"/>
  <c r="CU20" i="3"/>
  <c r="CU29" i="3"/>
  <c r="CU27" i="3"/>
  <c r="CU24" i="3"/>
  <c r="CU26" i="3"/>
  <c r="CU18" i="3"/>
  <c r="CU13" i="3"/>
  <c r="CU17" i="3"/>
  <c r="CU14" i="3"/>
  <c r="CU10" i="3"/>
  <c r="CU16" i="3"/>
  <c r="CU11" i="3"/>
  <c r="CU9" i="3"/>
  <c r="CU21" i="3"/>
  <c r="BE76" i="3"/>
  <c r="CI76" i="3"/>
  <c r="E62" i="4"/>
  <c r="CS76" i="3"/>
  <c r="CD44" i="4"/>
  <c r="BG121" i="3"/>
  <c r="BH62" i="4" s="1"/>
  <c r="BH65" i="4" s="1"/>
  <c r="BG110" i="3"/>
  <c r="BG111" i="3"/>
  <c r="BG112" i="3"/>
  <c r="BG109" i="3"/>
  <c r="BG108" i="3"/>
  <c r="BG113" i="3"/>
  <c r="BG86" i="3"/>
  <c r="BG79" i="3"/>
  <c r="BG94" i="3"/>
  <c r="BG73" i="3"/>
  <c r="BG87" i="3"/>
  <c r="BG75" i="3"/>
  <c r="BG82" i="3"/>
  <c r="BG74" i="3"/>
  <c r="BG67" i="3"/>
  <c r="BG71" i="3"/>
  <c r="BG62" i="3"/>
  <c r="BG78" i="3"/>
  <c r="BG69" i="3"/>
  <c r="BG66" i="3"/>
  <c r="BG95" i="3"/>
  <c r="BG84" i="3"/>
  <c r="BG63" i="3"/>
  <c r="BG83" i="3"/>
  <c r="BG85" i="3"/>
  <c r="BG57" i="3"/>
  <c r="BG64" i="3"/>
  <c r="BG52" i="3"/>
  <c r="BG80" i="3"/>
  <c r="BG61" i="3"/>
  <c r="BG46" i="3"/>
  <c r="BG70" i="3"/>
  <c r="BG54" i="3"/>
  <c r="BG48" i="3"/>
  <c r="BG68" i="3"/>
  <c r="BG59" i="3"/>
  <c r="BG56" i="3"/>
  <c r="BG42" i="3"/>
  <c r="BG58" i="3"/>
  <c r="BG53" i="3"/>
  <c r="BG51" i="3"/>
  <c r="BG60" i="3"/>
  <c r="BG49" i="3"/>
  <c r="BG45" i="3"/>
  <c r="BG44" i="3"/>
  <c r="BG47" i="3"/>
  <c r="BG72" i="3"/>
  <c r="BG65" i="3"/>
  <c r="BG55" i="3"/>
  <c r="BG50" i="3"/>
  <c r="BG27" i="3"/>
  <c r="BG15" i="3"/>
  <c r="BG34" i="3"/>
  <c r="BG43" i="3"/>
  <c r="BG39" i="3"/>
  <c r="BG24" i="3"/>
  <c r="BG36" i="3"/>
  <c r="BG31" i="3"/>
  <c r="BG26" i="3"/>
  <c r="BG41" i="3"/>
  <c r="BG40" i="3"/>
  <c r="BG37" i="3"/>
  <c r="BG35" i="3"/>
  <c r="BG22" i="3"/>
  <c r="BG19" i="3"/>
  <c r="BG12" i="3"/>
  <c r="BG30" i="3"/>
  <c r="BG33" i="3"/>
  <c r="BG16" i="3"/>
  <c r="BG20" i="3"/>
  <c r="BG32" i="3"/>
  <c r="BG28" i="3"/>
  <c r="BG25" i="3"/>
  <c r="BG21" i="3"/>
  <c r="BG14" i="3"/>
  <c r="BG38" i="3"/>
  <c r="BG23" i="3"/>
  <c r="BG9" i="3"/>
  <c r="BG18" i="3"/>
  <c r="BG17" i="3"/>
  <c r="BG10" i="3"/>
  <c r="BG11" i="3"/>
  <c r="BG29" i="3"/>
  <c r="BG13" i="3"/>
  <c r="CW76" i="3"/>
  <c r="CW77" i="3" s="1"/>
  <c r="CE88" i="3"/>
  <c r="F105" i="2"/>
  <c r="AQ44" i="4"/>
  <c r="AR113" i="3"/>
  <c r="AR112" i="3"/>
  <c r="AR111" i="3"/>
  <c r="AR110" i="3"/>
  <c r="AR109" i="3"/>
  <c r="AR108" i="3"/>
  <c r="AR95" i="3"/>
  <c r="AR83" i="3"/>
  <c r="AR75" i="3"/>
  <c r="AR82" i="3"/>
  <c r="AR94" i="3"/>
  <c r="AR85" i="3"/>
  <c r="AR87" i="3"/>
  <c r="AR86" i="3"/>
  <c r="AR121" i="3"/>
  <c r="AS62" i="4" s="1"/>
  <c r="AS65" i="4" s="1"/>
  <c r="AR70" i="3"/>
  <c r="AR78" i="3"/>
  <c r="AR79" i="3"/>
  <c r="AR67" i="3"/>
  <c r="AR72" i="3"/>
  <c r="AR80" i="3"/>
  <c r="AR74" i="3"/>
  <c r="AR69" i="3"/>
  <c r="AR71" i="3"/>
  <c r="AR66" i="3"/>
  <c r="AR55" i="3"/>
  <c r="AR84" i="3"/>
  <c r="AR65" i="3"/>
  <c r="AR68" i="3"/>
  <c r="AR60" i="3"/>
  <c r="AR57" i="3"/>
  <c r="AR54" i="3"/>
  <c r="AR59" i="3"/>
  <c r="AR56" i="3"/>
  <c r="AR73" i="3"/>
  <c r="AR58" i="3"/>
  <c r="AR45" i="3"/>
  <c r="AR61" i="3"/>
  <c r="AR52" i="3"/>
  <c r="AR50" i="3"/>
  <c r="AR62" i="3"/>
  <c r="AR46" i="3"/>
  <c r="AR43" i="3"/>
  <c r="AR64" i="3"/>
  <c r="AR51" i="3"/>
  <c r="AR53" i="3"/>
  <c r="AR44" i="3"/>
  <c r="AR63" i="3"/>
  <c r="AR37" i="3"/>
  <c r="AR49" i="3"/>
  <c r="AR48" i="3"/>
  <c r="AR30" i="3"/>
  <c r="AR18" i="3"/>
  <c r="AR38" i="3"/>
  <c r="AR32" i="3"/>
  <c r="AR27" i="3"/>
  <c r="AR39" i="3"/>
  <c r="AR34" i="3"/>
  <c r="AR29" i="3"/>
  <c r="AR41" i="3"/>
  <c r="AR42" i="3"/>
  <c r="AR40" i="3"/>
  <c r="AR11" i="3"/>
  <c r="AR22" i="3"/>
  <c r="AR15" i="3"/>
  <c r="AR35" i="3"/>
  <c r="AR36" i="3"/>
  <c r="AR26" i="3"/>
  <c r="AR19" i="3"/>
  <c r="AR12" i="3"/>
  <c r="AR16" i="3"/>
  <c r="AR31" i="3"/>
  <c r="AR20" i="3"/>
  <c r="AR25" i="3"/>
  <c r="AR33" i="3"/>
  <c r="AR28" i="3"/>
  <c r="AR17" i="3"/>
  <c r="AR24" i="3"/>
  <c r="AR23" i="3"/>
  <c r="AR9" i="3"/>
  <c r="AR47" i="3"/>
  <c r="AR14" i="3"/>
  <c r="AR21" i="3"/>
  <c r="AR10" i="3"/>
  <c r="AR13" i="3"/>
  <c r="AQ76" i="3"/>
  <c r="CF88" i="3"/>
  <c r="BR44" i="4"/>
  <c r="CW116" i="3"/>
  <c r="CX41" i="4" s="1"/>
  <c r="D88" i="3"/>
  <c r="BB88" i="3"/>
  <c r="CR88" i="3"/>
  <c r="I74" i="3" l="1"/>
  <c r="I32" i="3"/>
  <c r="AY116" i="3"/>
  <c r="AZ41" i="4" s="1"/>
  <c r="AZ44" i="4" s="1"/>
  <c r="E14" i="3"/>
  <c r="E36" i="3"/>
  <c r="E39" i="3"/>
  <c r="E44" i="3"/>
  <c r="E54" i="3"/>
  <c r="E69" i="3"/>
  <c r="E67" i="3"/>
  <c r="I16" i="3"/>
  <c r="F27" i="3"/>
  <c r="CI77" i="3"/>
  <c r="BJ116" i="3"/>
  <c r="BK41" i="4" s="1"/>
  <c r="BN116" i="3"/>
  <c r="BO41" i="4" s="1"/>
  <c r="AZ116" i="3"/>
  <c r="BA41" i="4" s="1"/>
  <c r="BA44" i="4" s="1"/>
  <c r="E17" i="3"/>
  <c r="E31" i="3"/>
  <c r="E76" i="3" s="1"/>
  <c r="E77" i="3" s="1"/>
  <c r="E38" i="3"/>
  <c r="E45" i="3"/>
  <c r="E60" i="3"/>
  <c r="E66" i="3"/>
  <c r="E86" i="3"/>
  <c r="BT115" i="3"/>
  <c r="BU19" i="4" s="1"/>
  <c r="I14" i="3"/>
  <c r="F12" i="3"/>
  <c r="BE77" i="3"/>
  <c r="BI115" i="3"/>
  <c r="BJ19" i="4" s="1"/>
  <c r="BJ22" i="4" s="1"/>
  <c r="AO76" i="3"/>
  <c r="AO77" i="3" s="1"/>
  <c r="AO98" i="3" s="1"/>
  <c r="AP48" i="4" s="1"/>
  <c r="AX115" i="3"/>
  <c r="AY19" i="4" s="1"/>
  <c r="AY22" i="4" s="1"/>
  <c r="AY88" i="3"/>
  <c r="E37" i="3"/>
  <c r="E25" i="3"/>
  <c r="E55" i="3"/>
  <c r="E43" i="3"/>
  <c r="E56" i="3"/>
  <c r="E74" i="3"/>
  <c r="E111" i="3"/>
  <c r="BW88" i="3"/>
  <c r="I11" i="3"/>
  <c r="AS115" i="3"/>
  <c r="AT19" i="4" s="1"/>
  <c r="AT22" i="4" s="1"/>
  <c r="F13" i="3"/>
  <c r="CG76" i="3"/>
  <c r="CG77" i="3" s="1"/>
  <c r="BI88" i="3"/>
  <c r="BI98" i="3" s="1"/>
  <c r="BJ48" i="4" s="1"/>
  <c r="BI76" i="3"/>
  <c r="BI77" i="3" s="1"/>
  <c r="CT88" i="3"/>
  <c r="AX116" i="3"/>
  <c r="AY41" i="4" s="1"/>
  <c r="AY44" i="4" s="1"/>
  <c r="E20" i="3"/>
  <c r="E11" i="3"/>
  <c r="E9" i="3"/>
  <c r="E63" i="3"/>
  <c r="E65" i="3"/>
  <c r="E95" i="3"/>
  <c r="E112" i="3"/>
  <c r="I112" i="3"/>
  <c r="I9" i="3"/>
  <c r="CT116" i="3"/>
  <c r="CU41" i="4" s="1"/>
  <c r="CU44" i="4" s="1"/>
  <c r="BY76" i="3"/>
  <c r="AZ76" i="3"/>
  <c r="AZ77" i="3" s="1"/>
  <c r="AO116" i="3"/>
  <c r="AP41" i="4" s="1"/>
  <c r="AP44" i="4" s="1"/>
  <c r="E23" i="3"/>
  <c r="E18" i="3"/>
  <c r="E21" i="3"/>
  <c r="E48" i="3"/>
  <c r="E87" i="3"/>
  <c r="E70" i="3"/>
  <c r="E108" i="3"/>
  <c r="E116" i="3" s="1"/>
  <c r="F41" i="4" s="1"/>
  <c r="CG115" i="3"/>
  <c r="CH19" i="4" s="1"/>
  <c r="CH22" i="4" s="1"/>
  <c r="BK88" i="3"/>
  <c r="AN76" i="3"/>
  <c r="AN77" i="3" s="1"/>
  <c r="BI116" i="3"/>
  <c r="BJ41" i="4" s="1"/>
  <c r="BJ44" i="4" s="1"/>
  <c r="BJ76" i="3"/>
  <c r="BJ77" i="3" s="1"/>
  <c r="BJ98" i="3" s="1"/>
  <c r="BK48" i="4" s="1"/>
  <c r="BK51" i="4" s="1"/>
  <c r="AY115" i="3"/>
  <c r="AZ19" i="4" s="1"/>
  <c r="AZ22" i="4" s="1"/>
  <c r="BA76" i="3"/>
  <c r="AM76" i="3"/>
  <c r="AM77" i="3" s="1"/>
  <c r="AM98" i="3" s="1"/>
  <c r="AN48" i="4" s="1"/>
  <c r="H88" i="3"/>
  <c r="CB76" i="3"/>
  <c r="CB77" i="3" s="1"/>
  <c r="AZ115" i="3"/>
  <c r="BA19" i="4" s="1"/>
  <c r="BA22" i="4" s="1"/>
  <c r="AW76" i="3"/>
  <c r="AW77" i="3" s="1"/>
  <c r="AW98" i="3" s="1"/>
  <c r="AX48" i="4" s="1"/>
  <c r="AV88" i="3"/>
  <c r="AN115" i="3"/>
  <c r="AO19" i="4" s="1"/>
  <c r="AO22" i="4" s="1"/>
  <c r="CY88" i="3"/>
  <c r="AW88" i="3"/>
  <c r="AY76" i="3"/>
  <c r="AY77" i="3" s="1"/>
  <c r="AY98" i="3" s="1"/>
  <c r="AZ48" i="4" s="1"/>
  <c r="AO115" i="3"/>
  <c r="AP19" i="4" s="1"/>
  <c r="BK76" i="3"/>
  <c r="BK77" i="3" s="1"/>
  <c r="BN115" i="3"/>
  <c r="BO19" i="4" s="1"/>
  <c r="BO22" i="4" s="1"/>
  <c r="BS77" i="3"/>
  <c r="F111" i="3"/>
  <c r="F70" i="3"/>
  <c r="F60" i="3"/>
  <c r="F84" i="3"/>
  <c r="F35" i="3"/>
  <c r="F31" i="3"/>
  <c r="F113" i="3"/>
  <c r="F87" i="3"/>
  <c r="F47" i="3"/>
  <c r="F61" i="3"/>
  <c r="F46" i="3"/>
  <c r="F22" i="3"/>
  <c r="F108" i="3"/>
  <c r="F110" i="3"/>
  <c r="F79" i="3"/>
  <c r="F45" i="3"/>
  <c r="F39" i="3"/>
  <c r="F15" i="3"/>
  <c r="F121" i="3"/>
  <c r="G62" i="4" s="1"/>
  <c r="G65" i="4" s="1"/>
  <c r="F71" i="3"/>
  <c r="F68" i="3"/>
  <c r="F50" i="3"/>
  <c r="F25" i="3"/>
  <c r="F30" i="3"/>
  <c r="F112" i="3"/>
  <c r="F64" i="3"/>
  <c r="F55" i="3"/>
  <c r="F48" i="3"/>
  <c r="F32" i="3"/>
  <c r="F23" i="3"/>
  <c r="F82" i="3"/>
  <c r="F63" i="3"/>
  <c r="F66" i="3"/>
  <c r="F44" i="3"/>
  <c r="F42" i="3"/>
  <c r="F20" i="3"/>
  <c r="F17" i="3"/>
  <c r="F80" i="3"/>
  <c r="F85" i="3"/>
  <c r="F49" i="3"/>
  <c r="F52" i="3"/>
  <c r="F40" i="3"/>
  <c r="F29" i="3"/>
  <c r="F19" i="3"/>
  <c r="F86" i="3"/>
  <c r="F83" i="3"/>
  <c r="F54" i="3"/>
  <c r="F56" i="3"/>
  <c r="F37" i="3"/>
  <c r="F26" i="3"/>
  <c r="F21" i="3"/>
  <c r="F72" i="3"/>
  <c r="F67" i="3"/>
  <c r="F57" i="3"/>
  <c r="F16" i="3"/>
  <c r="F34" i="3"/>
  <c r="F41" i="3"/>
  <c r="F74" i="3"/>
  <c r="F36" i="3"/>
  <c r="F95" i="3"/>
  <c r="F59" i="3"/>
  <c r="F73" i="3"/>
  <c r="F33" i="3"/>
  <c r="F18" i="3"/>
  <c r="F69" i="3"/>
  <c r="F78" i="3"/>
  <c r="F53" i="3"/>
  <c r="F51" i="3"/>
  <c r="F62" i="3"/>
  <c r="F10" i="3"/>
  <c r="F43" i="3"/>
  <c r="F38" i="3"/>
  <c r="F28" i="3"/>
  <c r="CL76" i="3"/>
  <c r="CL77" i="3" s="1"/>
  <c r="CL98" i="3" s="1"/>
  <c r="CM48" i="4" s="1"/>
  <c r="AS76" i="3"/>
  <c r="AS77" i="3" s="1"/>
  <c r="AS98" i="3" s="1"/>
  <c r="AT48" i="4" s="1"/>
  <c r="CB116" i="3"/>
  <c r="CC41" i="4" s="1"/>
  <c r="CC44" i="4" s="1"/>
  <c r="CB88" i="3"/>
  <c r="AP77" i="3"/>
  <c r="CC77" i="3"/>
  <c r="CC98" i="3" s="1"/>
  <c r="CD48" i="4" s="1"/>
  <c r="AN116" i="3"/>
  <c r="AO41" i="4" s="1"/>
  <c r="AO44" i="4" s="1"/>
  <c r="H76" i="3"/>
  <c r="H77" i="3" s="1"/>
  <c r="BL76" i="3"/>
  <c r="BL77" i="3" s="1"/>
  <c r="BL98" i="3" s="1"/>
  <c r="BM48" i="4" s="1"/>
  <c r="H116" i="3"/>
  <c r="I41" i="4" s="1"/>
  <c r="I44" i="4" s="1"/>
  <c r="AN88" i="3"/>
  <c r="AN98" i="3" s="1"/>
  <c r="AO48" i="4" s="1"/>
  <c r="BN76" i="3"/>
  <c r="BN77" i="3" s="1"/>
  <c r="AM115" i="3"/>
  <c r="AN19" i="4" s="1"/>
  <c r="AN22" i="4" s="1"/>
  <c r="CF77" i="3"/>
  <c r="CO77" i="3"/>
  <c r="CO98" i="3" s="1"/>
  <c r="CP48" i="4" s="1"/>
  <c r="CL116" i="3"/>
  <c r="CM41" i="4" s="1"/>
  <c r="CM44" i="4" s="1"/>
  <c r="CL115" i="3"/>
  <c r="CM19" i="4" s="1"/>
  <c r="CM22" i="4" s="1"/>
  <c r="AV76" i="3"/>
  <c r="AV77" i="3" s="1"/>
  <c r="BN88" i="3"/>
  <c r="BA116" i="3"/>
  <c r="BB41" i="4" s="1"/>
  <c r="BB44" i="4" s="1"/>
  <c r="CK76" i="3"/>
  <c r="CK77" i="3" s="1"/>
  <c r="CK98" i="3" s="1"/>
  <c r="CL48" i="4" s="1"/>
  <c r="AS116" i="3"/>
  <c r="AT41" i="4" s="1"/>
  <c r="AT44" i="4" s="1"/>
  <c r="CB115" i="3"/>
  <c r="CC19" i="4" s="1"/>
  <c r="CC22" i="4" s="1"/>
  <c r="AM116" i="3"/>
  <c r="AN41" i="4" s="1"/>
  <c r="AN44" i="4" s="1"/>
  <c r="CY76" i="3"/>
  <c r="CY77" i="3" s="1"/>
  <c r="CY98" i="3" s="1"/>
  <c r="CZ48" i="4" s="1"/>
  <c r="BW76" i="3"/>
  <c r="BW77" i="3" s="1"/>
  <c r="BW98" i="3" s="1"/>
  <c r="BX48" i="4" s="1"/>
  <c r="CS77" i="3"/>
  <c r="CS98" i="3" s="1"/>
  <c r="CT48" i="4" s="1"/>
  <c r="BC77" i="3"/>
  <c r="BC98" i="3" s="1"/>
  <c r="BD48" i="4" s="1"/>
  <c r="BD77" i="3"/>
  <c r="BD98" i="3" s="1"/>
  <c r="BE48" i="4" s="1"/>
  <c r="BA77" i="3"/>
  <c r="BA98" i="3" s="1"/>
  <c r="BB48" i="4" s="1"/>
  <c r="BW116" i="3"/>
  <c r="BX41" i="4" s="1"/>
  <c r="BX44" i="4" s="1"/>
  <c r="AS88" i="3"/>
  <c r="BO77" i="3"/>
  <c r="BO98" i="3" s="1"/>
  <c r="BP48" i="4" s="1"/>
  <c r="BP51" i="4" s="1"/>
  <c r="CA88" i="3"/>
  <c r="AX76" i="3"/>
  <c r="AX77" i="3" s="1"/>
  <c r="AV115" i="3"/>
  <c r="AW19" i="4" s="1"/>
  <c r="AW22" i="4" s="1"/>
  <c r="AV116" i="3"/>
  <c r="AW41" i="4" s="1"/>
  <c r="AW44" i="4" s="1"/>
  <c r="BA115" i="3"/>
  <c r="BB19" i="4" s="1"/>
  <c r="BB22" i="4" s="1"/>
  <c r="I22" i="3"/>
  <c r="I10" i="3"/>
  <c r="I95" i="3"/>
  <c r="I82" i="3"/>
  <c r="I46" i="3"/>
  <c r="I39" i="3"/>
  <c r="I19" i="3"/>
  <c r="I37" i="3"/>
  <c r="I71" i="3"/>
  <c r="I56" i="3"/>
  <c r="I58" i="3"/>
  <c r="I25" i="3"/>
  <c r="I12" i="3"/>
  <c r="I18" i="3"/>
  <c r="I110" i="3"/>
  <c r="I85" i="3"/>
  <c r="I69" i="3"/>
  <c r="I48" i="3"/>
  <c r="I34" i="3"/>
  <c r="I24" i="3"/>
  <c r="I121" i="3"/>
  <c r="J62" i="4" s="1"/>
  <c r="J65" i="4" s="1"/>
  <c r="I84" i="3"/>
  <c r="I63" i="3"/>
  <c r="I64" i="3"/>
  <c r="I45" i="3"/>
  <c r="I20" i="3"/>
  <c r="I111" i="3"/>
  <c r="I78" i="3"/>
  <c r="I50" i="3"/>
  <c r="I44" i="3"/>
  <c r="I42" i="3"/>
  <c r="I23" i="3"/>
  <c r="I113" i="3"/>
  <c r="I75" i="3"/>
  <c r="I68" i="3"/>
  <c r="I13" i="3"/>
  <c r="I21" i="3"/>
  <c r="I83" i="3"/>
  <c r="I67" i="3"/>
  <c r="I43" i="3"/>
  <c r="I41" i="3"/>
  <c r="I73" i="3"/>
  <c r="I52" i="3"/>
  <c r="I33" i="3"/>
  <c r="I87" i="3"/>
  <c r="I57" i="3"/>
  <c r="I38" i="3"/>
  <c r="I60" i="3"/>
  <c r="I54" i="3"/>
  <c r="I30" i="3"/>
  <c r="I61" i="3"/>
  <c r="I53" i="3"/>
  <c r="I35" i="3"/>
  <c r="I94" i="3"/>
  <c r="I40" i="3"/>
  <c r="I86" i="3"/>
  <c r="I36" i="3"/>
  <c r="I70" i="3"/>
  <c r="I27" i="3"/>
  <c r="I80" i="3"/>
  <c r="I26" i="3"/>
  <c r="I55" i="3"/>
  <c r="I29" i="3"/>
  <c r="I59" i="3"/>
  <c r="I28" i="3"/>
  <c r="I17" i="3"/>
  <c r="J4" i="3"/>
  <c r="I49" i="3"/>
  <c r="I108" i="3"/>
  <c r="I66" i="3"/>
  <c r="I51" i="3"/>
  <c r="I65" i="3"/>
  <c r="I47" i="3"/>
  <c r="I72" i="3"/>
  <c r="BZ115" i="3"/>
  <c r="CA19" i="4" s="1"/>
  <c r="CA22" i="4" s="1"/>
  <c r="BJ88" i="3"/>
  <c r="BY77" i="3"/>
  <c r="BY98" i="3" s="1"/>
  <c r="BZ48" i="4" s="1"/>
  <c r="BM116" i="3"/>
  <c r="BN41" i="4" s="1"/>
  <c r="BN44" i="4" s="1"/>
  <c r="BW115" i="3"/>
  <c r="BX19" i="4" s="1"/>
  <c r="BX22" i="4" s="1"/>
  <c r="BZ76" i="3"/>
  <c r="BZ77" i="3" s="1"/>
  <c r="CY115" i="3"/>
  <c r="CZ19" i="4" s="1"/>
  <c r="CZ22" i="4" s="1"/>
  <c r="BM88" i="3"/>
  <c r="CY116" i="3"/>
  <c r="CZ41" i="4" s="1"/>
  <c r="CZ44" i="4" s="1"/>
  <c r="CN116" i="3"/>
  <c r="CO41" i="4" s="1"/>
  <c r="CO44" i="4" s="1"/>
  <c r="AQ77" i="3"/>
  <c r="AQ98" i="3" s="1"/>
  <c r="AR48" i="4" s="1"/>
  <c r="CN115" i="3"/>
  <c r="CO19" i="4" s="1"/>
  <c r="CO22" i="4" s="1"/>
  <c r="CE77" i="3"/>
  <c r="CE98" i="3" s="1"/>
  <c r="CF48" i="4" s="1"/>
  <c r="CN76" i="3"/>
  <c r="CN77" i="3" s="1"/>
  <c r="BM76" i="3"/>
  <c r="BM77" i="3" s="1"/>
  <c r="CA76" i="3"/>
  <c r="CA77" i="3" s="1"/>
  <c r="CA98" i="3" s="1"/>
  <c r="CB48" i="4" s="1"/>
  <c r="CV77" i="3"/>
  <c r="BZ88" i="3"/>
  <c r="BZ116" i="3"/>
  <c r="CA41" i="4" s="1"/>
  <c r="CA44" i="4" s="1"/>
  <c r="CA116" i="3"/>
  <c r="CB41" i="4" s="1"/>
  <c r="CB44" i="4" s="1"/>
  <c r="CA115" i="3"/>
  <c r="CB19" i="4" s="1"/>
  <c r="CB22" i="4" s="1"/>
  <c r="CH88" i="3"/>
  <c r="CX88" i="3"/>
  <c r="BP77" i="3"/>
  <c r="BP98" i="3" s="1"/>
  <c r="BQ48" i="4" s="1"/>
  <c r="BJ115" i="3"/>
  <c r="BK19" i="4" s="1"/>
  <c r="BK22" i="4" s="1"/>
  <c r="BH88" i="3"/>
  <c r="CR77" i="3"/>
  <c r="CR98" i="3" s="1"/>
  <c r="CS48" i="4" s="1"/>
  <c r="CN88" i="3"/>
  <c r="BM115" i="3"/>
  <c r="BN19" i="4" s="1"/>
  <c r="BN22" i="4" s="1"/>
  <c r="CM77" i="3"/>
  <c r="CM98" i="3" s="1"/>
  <c r="CN48" i="4" s="1"/>
  <c r="AZ98" i="3"/>
  <c r="BA48" i="4" s="1"/>
  <c r="CB98" i="3"/>
  <c r="CC48" i="4" s="1"/>
  <c r="CT98" i="3"/>
  <c r="CU48" i="4" s="1"/>
  <c r="CG98" i="3"/>
  <c r="CH48" i="4" s="1"/>
  <c r="BK98" i="3"/>
  <c r="BL48" i="4" s="1"/>
  <c r="BL51" i="4" s="1"/>
  <c r="BB98" i="3"/>
  <c r="BC48" i="4" s="1"/>
  <c r="CI98" i="3"/>
  <c r="CJ48" i="4" s="1"/>
  <c r="CJ51" i="4" s="1"/>
  <c r="BS98" i="3"/>
  <c r="BT48" i="4" s="1"/>
  <c r="BE98" i="3"/>
  <c r="BF48" i="4" s="1"/>
  <c r="BF51" i="4" s="1"/>
  <c r="BT98" i="3"/>
  <c r="BU48" i="4" s="1"/>
  <c r="CF98" i="3"/>
  <c r="CG48" i="4" s="1"/>
  <c r="BX98" i="3"/>
  <c r="BY48" i="4" s="1"/>
  <c r="AP22" i="4"/>
  <c r="CJ88" i="3"/>
  <c r="CX76" i="3"/>
  <c r="CX77" i="3" s="1"/>
  <c r="CX115" i="3"/>
  <c r="CY19" i="4" s="1"/>
  <c r="CX116" i="3"/>
  <c r="CY41" i="4" s="1"/>
  <c r="AU76" i="3"/>
  <c r="AU77" i="3" s="1"/>
  <c r="CD76" i="3"/>
  <c r="CD77" i="3" s="1"/>
  <c r="BK44" i="4"/>
  <c r="AT76" i="3"/>
  <c r="AT77" i="3" s="1"/>
  <c r="CU88" i="3"/>
  <c r="G134" i="7"/>
  <c r="BR76" i="3"/>
  <c r="BR77" i="3" s="1"/>
  <c r="BF76" i="3"/>
  <c r="BF88" i="3"/>
  <c r="BQ98" i="3"/>
  <c r="BR48" i="4" s="1"/>
  <c r="AR115" i="3"/>
  <c r="AS19" i="4" s="1"/>
  <c r="AR116" i="3"/>
  <c r="AS41" i="4" s="1"/>
  <c r="F106" i="2"/>
  <c r="CH76" i="3"/>
  <c r="CH77" i="3" s="1"/>
  <c r="E88" i="3"/>
  <c r="BZ22" i="4"/>
  <c r="CV98" i="3"/>
  <c r="CW48" i="4" s="1"/>
  <c r="BF116" i="3"/>
  <c r="BG41" i="4" s="1"/>
  <c r="BF115" i="3"/>
  <c r="BG19" i="4" s="1"/>
  <c r="G76" i="3"/>
  <c r="G77" i="3" s="1"/>
  <c r="BV116" i="3"/>
  <c r="BW41" i="4" s="1"/>
  <c r="BV115" i="3"/>
  <c r="BW19" i="4" s="1"/>
  <c r="BH116" i="3"/>
  <c r="BI41" i="4" s="1"/>
  <c r="BH115" i="3"/>
  <c r="BI19" i="4" s="1"/>
  <c r="AR76" i="3"/>
  <c r="AR77" i="3" s="1"/>
  <c r="BU76" i="3"/>
  <c r="BU77" i="3" s="1"/>
  <c r="BF77" i="3"/>
  <c r="BU22" i="4"/>
  <c r="D99" i="3"/>
  <c r="D97" i="3"/>
  <c r="D98" i="3"/>
  <c r="BG116" i="3"/>
  <c r="BH41" i="4" s="1"/>
  <c r="BG115" i="3"/>
  <c r="BH19" i="4" s="1"/>
  <c r="CJ116" i="3"/>
  <c r="CK41" i="4" s="1"/>
  <c r="CJ115" i="3"/>
  <c r="CK19" i="4" s="1"/>
  <c r="BU88" i="3"/>
  <c r="CQ98" i="3"/>
  <c r="CR48" i="4" s="1"/>
  <c r="CR51" i="4" s="1"/>
  <c r="BH76" i="3"/>
  <c r="BH77" i="3" s="1"/>
  <c r="H119" i="7"/>
  <c r="H112" i="7"/>
  <c r="H113" i="7"/>
  <c r="H118" i="7"/>
  <c r="A136" i="7"/>
  <c r="B81" i="2"/>
  <c r="D80" i="2"/>
  <c r="CJ44" i="4"/>
  <c r="BP44" i="4"/>
  <c r="BL44" i="4"/>
  <c r="AT88" i="3"/>
  <c r="AX98" i="3"/>
  <c r="AY48" i="4" s="1"/>
  <c r="BG76" i="3"/>
  <c r="BG77" i="3" s="1"/>
  <c r="E65" i="4"/>
  <c r="CU115" i="3"/>
  <c r="CV19" i="4" s="1"/>
  <c r="CU116" i="3"/>
  <c r="CV41" i="4" s="1"/>
  <c r="CJ76" i="3"/>
  <c r="CJ77" i="3" s="1"/>
  <c r="BU115" i="3"/>
  <c r="BV19" i="4" s="1"/>
  <c r="BU116" i="3"/>
  <c r="BV41" i="4" s="1"/>
  <c r="E41" i="4"/>
  <c r="CW98" i="3"/>
  <c r="CX48" i="4" s="1"/>
  <c r="CX51" i="4" s="1"/>
  <c r="CP76" i="3"/>
  <c r="CP77" i="3" s="1"/>
  <c r="CP88" i="3"/>
  <c r="AU88" i="3"/>
  <c r="BO44" i="4"/>
  <c r="G116" i="3"/>
  <c r="H41" i="4" s="1"/>
  <c r="CX44" i="4"/>
  <c r="CU76" i="3"/>
  <c r="CU77" i="3" s="1"/>
  <c r="CR44" i="4"/>
  <c r="CP115" i="3"/>
  <c r="CQ19" i="4" s="1"/>
  <c r="CP116" i="3"/>
  <c r="CQ41" i="4" s="1"/>
  <c r="E135" i="7"/>
  <c r="D135" i="7"/>
  <c r="C135" i="7"/>
  <c r="F135" i="7"/>
  <c r="BR88" i="3"/>
  <c r="CR22" i="4"/>
  <c r="AU115" i="3"/>
  <c r="AV19" i="4" s="1"/>
  <c r="AU116" i="3"/>
  <c r="AV41" i="4" s="1"/>
  <c r="AP98" i="3"/>
  <c r="AQ48" i="4" s="1"/>
  <c r="BR115" i="3"/>
  <c r="BS19" i="4" s="1"/>
  <c r="BR116" i="3"/>
  <c r="BS41" i="4" s="1"/>
  <c r="AT116" i="3"/>
  <c r="AU41" i="4" s="1"/>
  <c r="AT115" i="3"/>
  <c r="AU19" i="4" s="1"/>
  <c r="BV88" i="3"/>
  <c r="CH116" i="3"/>
  <c r="CI41" i="4" s="1"/>
  <c r="CH115" i="3"/>
  <c r="CI19" i="4" s="1"/>
  <c r="CD88" i="3"/>
  <c r="CD116" i="3"/>
  <c r="CE41" i="4" s="1"/>
  <c r="CD115" i="3"/>
  <c r="CE19" i="4" s="1"/>
  <c r="BF44" i="4"/>
  <c r="AR88" i="3"/>
  <c r="BG88" i="3"/>
  <c r="BV76" i="3"/>
  <c r="BV77" i="3" s="1"/>
  <c r="G88" i="3"/>
  <c r="I116" i="3" l="1"/>
  <c r="J41" i="4" s="1"/>
  <c r="J44" i="4" s="1"/>
  <c r="H98" i="3"/>
  <c r="I48" i="4" s="1"/>
  <c r="F76" i="3"/>
  <c r="BN98" i="3"/>
  <c r="BO48" i="4" s="1"/>
  <c r="F77" i="3"/>
  <c r="F98" i="3" s="1"/>
  <c r="G48" i="4" s="1"/>
  <c r="G51" i="4" s="1"/>
  <c r="G58" i="4" s="1"/>
  <c r="BZ98" i="3"/>
  <c r="CA48" i="4" s="1"/>
  <c r="CA51" i="4" s="1"/>
  <c r="CA58" i="4" s="1"/>
  <c r="F116" i="3"/>
  <c r="G41" i="4" s="1"/>
  <c r="G44" i="4" s="1"/>
  <c r="BM98" i="3"/>
  <c r="BN48" i="4" s="1"/>
  <c r="BN51" i="4" s="1"/>
  <c r="BN58" i="4" s="1"/>
  <c r="I88" i="3"/>
  <c r="AV98" i="3"/>
  <c r="AW48" i="4" s="1"/>
  <c r="F88" i="3"/>
  <c r="BO51" i="4"/>
  <c r="BO58" i="4" s="1"/>
  <c r="BO55" i="4"/>
  <c r="I76" i="3"/>
  <c r="I77" i="3" s="1"/>
  <c r="I98" i="3" s="1"/>
  <c r="J48" i="4" s="1"/>
  <c r="J51" i="4" s="1"/>
  <c r="J58" i="4" s="1"/>
  <c r="CN98" i="3"/>
  <c r="CO48" i="4" s="1"/>
  <c r="K4" i="3"/>
  <c r="J112" i="3"/>
  <c r="J71" i="3"/>
  <c r="J60" i="3"/>
  <c r="J51" i="3"/>
  <c r="J45" i="3"/>
  <c r="J16" i="3"/>
  <c r="J9" i="3"/>
  <c r="J79" i="3"/>
  <c r="J27" i="3"/>
  <c r="J85" i="3"/>
  <c r="J59" i="3"/>
  <c r="J82" i="3"/>
  <c r="J42" i="3"/>
  <c r="J13" i="3"/>
  <c r="J83" i="3"/>
  <c r="J70" i="3"/>
  <c r="J67" i="3"/>
  <c r="J47" i="3"/>
  <c r="J44" i="3"/>
  <c r="J17" i="3"/>
  <c r="J14" i="3"/>
  <c r="J95" i="3"/>
  <c r="J69" i="3"/>
  <c r="J52" i="3"/>
  <c r="J39" i="3"/>
  <c r="J31" i="3"/>
  <c r="J33" i="3"/>
  <c r="J12" i="3"/>
  <c r="J121" i="3"/>
  <c r="J68" i="3"/>
  <c r="J46" i="3"/>
  <c r="J40" i="3"/>
  <c r="J22" i="3"/>
  <c r="J75" i="3"/>
  <c r="J15" i="3"/>
  <c r="J58" i="3"/>
  <c r="J113" i="3"/>
  <c r="J65" i="3"/>
  <c r="J29" i="3"/>
  <c r="J25" i="3"/>
  <c r="J43" i="3"/>
  <c r="J108" i="3"/>
  <c r="J64" i="3"/>
  <c r="J73" i="3"/>
  <c r="J36" i="3"/>
  <c r="J30" i="3"/>
  <c r="J53" i="3"/>
  <c r="J35" i="3"/>
  <c r="J66" i="3"/>
  <c r="J24" i="3"/>
  <c r="J57" i="3"/>
  <c r="J84" i="3"/>
  <c r="J20" i="3"/>
  <c r="J26" i="3"/>
  <c r="J78" i="3"/>
  <c r="J34" i="3"/>
  <c r="J80" i="3"/>
  <c r="J37" i="3"/>
  <c r="J86" i="3"/>
  <c r="J10" i="3"/>
  <c r="J18" i="3"/>
  <c r="J74" i="3"/>
  <c r="J32" i="3"/>
  <c r="J23" i="3"/>
  <c r="J55" i="3"/>
  <c r="J49" i="3"/>
  <c r="J21" i="3"/>
  <c r="J110" i="3"/>
  <c r="J63" i="3"/>
  <c r="J50" i="3"/>
  <c r="J54" i="3"/>
  <c r="J11" i="3"/>
  <c r="J111" i="3"/>
  <c r="J62" i="3"/>
  <c r="J56" i="3"/>
  <c r="J38" i="3"/>
  <c r="J28" i="3"/>
  <c r="J61" i="3"/>
  <c r="J87" i="3"/>
  <c r="J72" i="3"/>
  <c r="J48" i="3"/>
  <c r="J41" i="3"/>
  <c r="J19" i="3"/>
  <c r="J94" i="3"/>
  <c r="BF58" i="4"/>
  <c r="BL55" i="4"/>
  <c r="BL58" i="4"/>
  <c r="CJ58" i="4"/>
  <c r="BK55" i="4"/>
  <c r="CR55" i="4"/>
  <c r="BF55" i="4"/>
  <c r="CR58" i="4"/>
  <c r="CJ55" i="4"/>
  <c r="CP98" i="3"/>
  <c r="CQ48" i="4" s="1"/>
  <c r="CQ51" i="4" s="1"/>
  <c r="G98" i="3"/>
  <c r="H48" i="4" s="1"/>
  <c r="H51" i="4" s="1"/>
  <c r="E98" i="3"/>
  <c r="F48" i="4" s="1"/>
  <c r="F51" i="4" s="1"/>
  <c r="BG98" i="3"/>
  <c r="BH48" i="4" s="1"/>
  <c r="BH51" i="4" s="1"/>
  <c r="BU98" i="3"/>
  <c r="BV48" i="4" s="1"/>
  <c r="BV51" i="4" s="1"/>
  <c r="CU98" i="3"/>
  <c r="CV48" i="4" s="1"/>
  <c r="CV51" i="4" s="1"/>
  <c r="CI44" i="4"/>
  <c r="BR98" i="3"/>
  <c r="BS48" i="4" s="1"/>
  <c r="BS51" i="4" s="1"/>
  <c r="AU44" i="4"/>
  <c r="AP51" i="4"/>
  <c r="AP58" i="4" s="1"/>
  <c r="AP55" i="4"/>
  <c r="H44" i="4"/>
  <c r="CH98" i="3"/>
  <c r="CI48" i="4" s="1"/>
  <c r="CI51" i="4" s="1"/>
  <c r="BQ51" i="4"/>
  <c r="BQ58" i="4" s="1"/>
  <c r="BQ55" i="4"/>
  <c r="AW51" i="4"/>
  <c r="AW58" i="4" s="1"/>
  <c r="AW55" i="4"/>
  <c r="CD51" i="4"/>
  <c r="CD58" i="4" s="1"/>
  <c r="CD55" i="4"/>
  <c r="CC51" i="4"/>
  <c r="CC58" i="4" s="1"/>
  <c r="CC55" i="4"/>
  <c r="CK22" i="4"/>
  <c r="AR51" i="4"/>
  <c r="AR58" i="4" s="1"/>
  <c r="AR55" i="4"/>
  <c r="AV44" i="4"/>
  <c r="AR98" i="3"/>
  <c r="AS48" i="4" s="1"/>
  <c r="AS51" i="4" s="1"/>
  <c r="CK44" i="4"/>
  <c r="AN51" i="4"/>
  <c r="AN58" i="4" s="1"/>
  <c r="AN55" i="4"/>
  <c r="CY44" i="4"/>
  <c r="BM51" i="4"/>
  <c r="BM58" i="4" s="1"/>
  <c r="BM55" i="4"/>
  <c r="AZ51" i="4"/>
  <c r="AZ58" i="4" s="1"/>
  <c r="AZ55" i="4"/>
  <c r="CH51" i="4"/>
  <c r="CH58" i="4" s="1"/>
  <c r="CH55" i="4"/>
  <c r="CV44" i="4"/>
  <c r="CP51" i="4"/>
  <c r="CP58" i="4" s="1"/>
  <c r="CP55" i="4"/>
  <c r="CY22" i="4"/>
  <c r="BV98" i="3"/>
  <c r="BW48" i="4" s="1"/>
  <c r="BW51" i="4" s="1"/>
  <c r="BS44" i="4"/>
  <c r="G135" i="7"/>
  <c r="CV22" i="4"/>
  <c r="BH22" i="4"/>
  <c r="BF98" i="3"/>
  <c r="BG48" i="4" s="1"/>
  <c r="BG51" i="4" s="1"/>
  <c r="BG22" i="4"/>
  <c r="CO51" i="4"/>
  <c r="CO58" i="4" s="1"/>
  <c r="CO55" i="4"/>
  <c r="CL51" i="4"/>
  <c r="CL58" i="4" s="1"/>
  <c r="CL55" i="4"/>
  <c r="AT51" i="4"/>
  <c r="AT58" i="4" s="1"/>
  <c r="AT55" i="4"/>
  <c r="BH55" i="4"/>
  <c r="BH44" i="4"/>
  <c r="BH58" i="4" s="1"/>
  <c r="BG44" i="4"/>
  <c r="CD98" i="3"/>
  <c r="CE48" i="4" s="1"/>
  <c r="CE51" i="4" s="1"/>
  <c r="I51" i="4"/>
  <c r="I58" i="4" s="1"/>
  <c r="I55" i="4"/>
  <c r="AX51" i="4"/>
  <c r="AX58" i="4" s="1"/>
  <c r="AX55" i="4"/>
  <c r="BX51" i="4"/>
  <c r="BX58" i="4" s="1"/>
  <c r="BX55" i="4"/>
  <c r="CI22" i="4"/>
  <c r="BS22" i="4"/>
  <c r="AT98" i="3"/>
  <c r="AU48" i="4" s="1"/>
  <c r="AU51" i="4" s="1"/>
  <c r="BH98" i="3"/>
  <c r="BI48" i="4" s="1"/>
  <c r="BI51" i="4" s="1"/>
  <c r="CX98" i="3"/>
  <c r="CY48" i="4" s="1"/>
  <c r="CY51" i="4" s="1"/>
  <c r="CM51" i="4"/>
  <c r="CM58" i="4" s="1"/>
  <c r="CM55" i="4"/>
  <c r="BK58" i="4"/>
  <c r="BT51" i="4"/>
  <c r="BT58" i="4" s="1"/>
  <c r="BT55" i="4"/>
  <c r="BE51" i="4"/>
  <c r="BE58" i="4" s="1"/>
  <c r="BE55" i="4"/>
  <c r="CS51" i="4"/>
  <c r="CS58" i="4" s="1"/>
  <c r="CS55" i="4"/>
  <c r="CE44" i="4"/>
  <c r="E48" i="4"/>
  <c r="E55" i="4" s="1"/>
  <c r="BB51" i="4"/>
  <c r="BB58" i="4" s="1"/>
  <c r="BB55" i="4"/>
  <c r="F107" i="2"/>
  <c r="BC51" i="4"/>
  <c r="BC58" i="4" s="1"/>
  <c r="BC55" i="4"/>
  <c r="CF51" i="4"/>
  <c r="CF58" i="4" s="1"/>
  <c r="CF55" i="4"/>
  <c r="CE22" i="4"/>
  <c r="CJ98" i="3"/>
  <c r="CK48" i="4" s="1"/>
  <c r="CK51" i="4" s="1"/>
  <c r="BI22" i="4"/>
  <c r="BU51" i="4"/>
  <c r="BU58" i="4" s="1"/>
  <c r="BU55" i="4"/>
  <c r="CB51" i="4"/>
  <c r="CB58" i="4" s="1"/>
  <c r="CB55" i="4"/>
  <c r="BZ51" i="4"/>
  <c r="BZ58" i="4" s="1"/>
  <c r="BZ55" i="4"/>
  <c r="AV22" i="4"/>
  <c r="AU98" i="3"/>
  <c r="AV48" i="4" s="1"/>
  <c r="AV51" i="4" s="1"/>
  <c r="CQ44" i="4"/>
  <c r="CZ51" i="4"/>
  <c r="CZ58" i="4" s="1"/>
  <c r="CZ55" i="4"/>
  <c r="E44" i="4"/>
  <c r="BV44" i="4"/>
  <c r="F136" i="7"/>
  <c r="E136" i="7"/>
  <c r="D136" i="7"/>
  <c r="C136" i="7"/>
  <c r="E26" i="4"/>
  <c r="BI44" i="4"/>
  <c r="AS44" i="4"/>
  <c r="BD51" i="4"/>
  <c r="BD58" i="4" s="1"/>
  <c r="BD55" i="4"/>
  <c r="CX55" i="4"/>
  <c r="F44" i="4"/>
  <c r="A137" i="7"/>
  <c r="I113" i="7"/>
  <c r="I118" i="7"/>
  <c r="I112" i="7"/>
  <c r="I119" i="7"/>
  <c r="B82" i="2"/>
  <c r="D81" i="2"/>
  <c r="BY51" i="4"/>
  <c r="BY58" i="4" s="1"/>
  <c r="BY55" i="4"/>
  <c r="CG51" i="4"/>
  <c r="CG58" i="4" s="1"/>
  <c r="CG55" i="4"/>
  <c r="CQ22" i="4"/>
  <c r="CX58" i="4"/>
  <c r="BP58" i="4"/>
  <c r="AU22" i="4"/>
  <c r="AQ51" i="4"/>
  <c r="AQ58" i="4" s="1"/>
  <c r="AQ55" i="4"/>
  <c r="BV22" i="4"/>
  <c r="BP55" i="4"/>
  <c r="E68" i="4"/>
  <c r="CN51" i="4"/>
  <c r="CN58" i="4" s="1"/>
  <c r="CN55" i="4"/>
  <c r="BW22" i="4"/>
  <c r="CW51" i="4"/>
  <c r="CW58" i="4" s="1"/>
  <c r="CW55" i="4"/>
  <c r="AS22" i="4"/>
  <c r="CT51" i="4"/>
  <c r="CT58" i="4" s="1"/>
  <c r="CT55" i="4"/>
  <c r="BJ51" i="4"/>
  <c r="BJ58" i="4" s="1"/>
  <c r="BJ55" i="4"/>
  <c r="AY51" i="4"/>
  <c r="AY58" i="4" s="1"/>
  <c r="AY55" i="4"/>
  <c r="BW44" i="4"/>
  <c r="BR51" i="4"/>
  <c r="BR58" i="4" s="1"/>
  <c r="BR55" i="4"/>
  <c r="AO51" i="4"/>
  <c r="AO58" i="4" s="1"/>
  <c r="AO55" i="4"/>
  <c r="CU51" i="4"/>
  <c r="CU58" i="4" s="1"/>
  <c r="CU55" i="4"/>
  <c r="BA51" i="4"/>
  <c r="BA58" i="4" s="1"/>
  <c r="BA55" i="4"/>
  <c r="G55" i="4" l="1"/>
  <c r="BW55" i="4"/>
  <c r="BN55" i="4"/>
  <c r="CA55" i="4"/>
  <c r="BV55" i="4"/>
  <c r="BW58" i="4"/>
  <c r="CY58" i="4"/>
  <c r="CY55" i="4"/>
  <c r="J55" i="4"/>
  <c r="J88" i="3"/>
  <c r="K22" i="3"/>
  <c r="K10" i="3"/>
  <c r="K18" i="3"/>
  <c r="K87" i="3"/>
  <c r="K75" i="3"/>
  <c r="K57" i="3"/>
  <c r="K67" i="3"/>
  <c r="K44" i="3"/>
  <c r="K13" i="3"/>
  <c r="K12" i="3"/>
  <c r="K121" i="3"/>
  <c r="L62" i="4" s="1"/>
  <c r="L65" i="4" s="1"/>
  <c r="K94" i="3"/>
  <c r="K64" i="3"/>
  <c r="K69" i="3"/>
  <c r="K68" i="3"/>
  <c r="K52" i="3"/>
  <c r="K47" i="3"/>
  <c r="K38" i="3"/>
  <c r="K28" i="3"/>
  <c r="K111" i="3"/>
  <c r="K86" i="3"/>
  <c r="K74" i="3"/>
  <c r="K43" i="3"/>
  <c r="K35" i="3"/>
  <c r="K25" i="3"/>
  <c r="K19" i="3"/>
  <c r="K95" i="3"/>
  <c r="K66" i="3"/>
  <c r="K51" i="3"/>
  <c r="K15" i="3"/>
  <c r="K9" i="3"/>
  <c r="K73" i="3"/>
  <c r="K63" i="3"/>
  <c r="K54" i="3"/>
  <c r="K34" i="3"/>
  <c r="K23" i="3"/>
  <c r="K82" i="3"/>
  <c r="K61" i="3"/>
  <c r="K56" i="3"/>
  <c r="K40" i="3"/>
  <c r="K39" i="3"/>
  <c r="K84" i="3"/>
  <c r="K48" i="3"/>
  <c r="K41" i="3"/>
  <c r="K85" i="3"/>
  <c r="K42" i="3"/>
  <c r="K16" i="3"/>
  <c r="L4" i="3"/>
  <c r="K78" i="3"/>
  <c r="K49" i="3"/>
  <c r="K20" i="3"/>
  <c r="K62" i="3"/>
  <c r="K71" i="3"/>
  <c r="K21" i="3"/>
  <c r="K110" i="3"/>
  <c r="K72" i="3"/>
  <c r="K55" i="3"/>
  <c r="K29" i="3"/>
  <c r="K112" i="3"/>
  <c r="K60" i="3"/>
  <c r="K27" i="3"/>
  <c r="K33" i="3"/>
  <c r="K53" i="3"/>
  <c r="K50" i="3"/>
  <c r="K30" i="3"/>
  <c r="K108" i="3"/>
  <c r="K45" i="3"/>
  <c r="K11" i="3"/>
  <c r="K113" i="3"/>
  <c r="K36" i="3"/>
  <c r="K80" i="3"/>
  <c r="K32" i="3"/>
  <c r="K79" i="3"/>
  <c r="K24" i="3"/>
  <c r="K83" i="3"/>
  <c r="K37" i="3"/>
  <c r="K70" i="3"/>
  <c r="K26" i="3"/>
  <c r="K59" i="3"/>
  <c r="K17" i="3"/>
  <c r="K58" i="3"/>
  <c r="K65" i="3"/>
  <c r="K46" i="3"/>
  <c r="K31" i="3"/>
  <c r="K14" i="3"/>
  <c r="J116" i="3"/>
  <c r="K62" i="4"/>
  <c r="J76" i="3"/>
  <c r="BV58" i="4"/>
  <c r="AS55" i="4"/>
  <c r="BS55" i="4"/>
  <c r="CI58" i="4"/>
  <c r="CQ55" i="4"/>
  <c r="CQ58" i="4"/>
  <c r="AU58" i="4"/>
  <c r="AV55" i="4"/>
  <c r="F55" i="4"/>
  <c r="F58" i="4"/>
  <c r="CK55" i="4"/>
  <c r="H58" i="4"/>
  <c r="BS58" i="4"/>
  <c r="H55" i="4"/>
  <c r="AU55" i="4"/>
  <c r="BG55" i="4"/>
  <c r="E137" i="7"/>
  <c r="D137" i="7"/>
  <c r="C137" i="7"/>
  <c r="F137" i="7"/>
  <c r="BG58" i="4"/>
  <c r="E51" i="4"/>
  <c r="E71" i="4"/>
  <c r="AS58" i="4"/>
  <c r="AV58" i="4"/>
  <c r="CI55" i="4"/>
  <c r="CE58" i="4"/>
  <c r="CV55" i="4"/>
  <c r="CV58" i="4"/>
  <c r="BI58" i="4"/>
  <c r="BI55" i="4"/>
  <c r="CE55" i="4"/>
  <c r="J113" i="7"/>
  <c r="J118" i="7"/>
  <c r="A138" i="7"/>
  <c r="J119" i="7"/>
  <c r="J112" i="7"/>
  <c r="B83" i="2"/>
  <c r="D82" i="2"/>
  <c r="E29" i="4"/>
  <c r="G136" i="7"/>
  <c r="F108" i="2"/>
  <c r="CK58" i="4"/>
  <c r="K116" i="3" l="1"/>
  <c r="L41" i="4" s="1"/>
  <c r="K88" i="3"/>
  <c r="K65" i="4"/>
  <c r="J77" i="3"/>
  <c r="L15" i="3"/>
  <c r="M4" i="3"/>
  <c r="L9" i="3"/>
  <c r="L12" i="3"/>
  <c r="L87" i="3"/>
  <c r="L70" i="3"/>
  <c r="L51" i="3"/>
  <c r="L82" i="3"/>
  <c r="L42" i="3"/>
  <c r="L13" i="3"/>
  <c r="L19" i="3"/>
  <c r="L108" i="3"/>
  <c r="L71" i="3"/>
  <c r="L50" i="3"/>
  <c r="L55" i="3"/>
  <c r="L31" i="3"/>
  <c r="L26" i="3"/>
  <c r="L83" i="3"/>
  <c r="L73" i="3"/>
  <c r="L94" i="3"/>
  <c r="L45" i="3"/>
  <c r="L33" i="3"/>
  <c r="L21" i="3"/>
  <c r="L121" i="3"/>
  <c r="M62" i="4" s="1"/>
  <c r="M65" i="4" s="1"/>
  <c r="L78" i="3"/>
  <c r="L53" i="3"/>
  <c r="L41" i="3"/>
  <c r="L27" i="3"/>
  <c r="L43" i="3"/>
  <c r="L112" i="3"/>
  <c r="L64" i="3"/>
  <c r="L54" i="3"/>
  <c r="L34" i="3"/>
  <c r="L24" i="3"/>
  <c r="L111" i="3"/>
  <c r="L75" i="3"/>
  <c r="L48" i="3"/>
  <c r="L22" i="3"/>
  <c r="L23" i="3"/>
  <c r="L110" i="3"/>
  <c r="L58" i="3"/>
  <c r="L56" i="3"/>
  <c r="L46" i="3"/>
  <c r="L17" i="3"/>
  <c r="L74" i="3"/>
  <c r="L47" i="3"/>
  <c r="L40" i="3"/>
  <c r="L32" i="3"/>
  <c r="L113" i="3"/>
  <c r="L69" i="3"/>
  <c r="L37" i="3"/>
  <c r="L16" i="3"/>
  <c r="L95" i="3"/>
  <c r="L59" i="3"/>
  <c r="L35" i="3"/>
  <c r="L79" i="3"/>
  <c r="L61" i="3"/>
  <c r="L30" i="3"/>
  <c r="L11" i="3"/>
  <c r="L84" i="3"/>
  <c r="L63" i="3"/>
  <c r="L39" i="3"/>
  <c r="L72" i="3"/>
  <c r="L18" i="3"/>
  <c r="L68" i="3"/>
  <c r="L60" i="3"/>
  <c r="L20" i="3"/>
  <c r="L85" i="3"/>
  <c r="L67" i="3"/>
  <c r="L14" i="3"/>
  <c r="L80" i="3"/>
  <c r="L49" i="3"/>
  <c r="L29" i="3"/>
  <c r="L57" i="3"/>
  <c r="L86" i="3"/>
  <c r="L62" i="3"/>
  <c r="L10" i="3"/>
  <c r="L44" i="3"/>
  <c r="L36" i="3"/>
  <c r="L38" i="3"/>
  <c r="L28" i="3"/>
  <c r="L65" i="3"/>
  <c r="L52" i="3"/>
  <c r="L25" i="3"/>
  <c r="L66" i="3"/>
  <c r="K76" i="3"/>
  <c r="K77" i="3" s="1"/>
  <c r="K41" i="4"/>
  <c r="G137" i="7"/>
  <c r="K113" i="7"/>
  <c r="A139" i="7"/>
  <c r="K118" i="7"/>
  <c r="K119" i="7"/>
  <c r="K112" i="7"/>
  <c r="B84" i="2"/>
  <c r="D83" i="2"/>
  <c r="F109" i="2"/>
  <c r="E58" i="4"/>
  <c r="F138" i="7"/>
  <c r="E138" i="7"/>
  <c r="D138" i="7"/>
  <c r="C138" i="7"/>
  <c r="L76" i="3" l="1"/>
  <c r="L77" i="3" s="1"/>
  <c r="L88" i="3"/>
  <c r="J98" i="3"/>
  <c r="M14" i="3"/>
  <c r="N4" i="3"/>
  <c r="M15" i="3"/>
  <c r="M12" i="3"/>
  <c r="M19" i="3"/>
  <c r="M78" i="3"/>
  <c r="M54" i="3"/>
  <c r="M44" i="3"/>
  <c r="M45" i="3"/>
  <c r="M38" i="3"/>
  <c r="M21" i="3"/>
  <c r="M10" i="3"/>
  <c r="M95" i="3"/>
  <c r="M71" i="3"/>
  <c r="M60" i="3"/>
  <c r="M46" i="3"/>
  <c r="M41" i="3"/>
  <c r="M22" i="3"/>
  <c r="M85" i="3"/>
  <c r="M70" i="3"/>
  <c r="M65" i="3"/>
  <c r="M59" i="3"/>
  <c r="M39" i="3"/>
  <c r="M30" i="3"/>
  <c r="M11" i="3"/>
  <c r="M112" i="3"/>
  <c r="M74" i="3"/>
  <c r="M73" i="3"/>
  <c r="M69" i="3"/>
  <c r="M17" i="3"/>
  <c r="M27" i="3"/>
  <c r="M72" i="3"/>
  <c r="M64" i="3"/>
  <c r="M29" i="3"/>
  <c r="M20" i="3"/>
  <c r="M113" i="3"/>
  <c r="M86" i="3"/>
  <c r="M63" i="3"/>
  <c r="M49" i="3"/>
  <c r="M13" i="3"/>
  <c r="M111" i="3"/>
  <c r="M67" i="3"/>
  <c r="M55" i="3"/>
  <c r="M36" i="3"/>
  <c r="M32" i="3"/>
  <c r="M121" i="3"/>
  <c r="N62" i="4" s="1"/>
  <c r="N65" i="4" s="1"/>
  <c r="M83" i="3"/>
  <c r="M68" i="3"/>
  <c r="M37" i="3"/>
  <c r="M18" i="3"/>
  <c r="M84" i="3"/>
  <c r="M47" i="3"/>
  <c r="M28" i="3"/>
  <c r="M108" i="3"/>
  <c r="M53" i="3"/>
  <c r="M31" i="3"/>
  <c r="M25" i="3"/>
  <c r="M94" i="3"/>
  <c r="M52" i="3"/>
  <c r="M51" i="3"/>
  <c r="M26" i="3"/>
  <c r="M34" i="3"/>
  <c r="M82" i="3"/>
  <c r="M48" i="3"/>
  <c r="M61" i="3"/>
  <c r="M33" i="3"/>
  <c r="M79" i="3"/>
  <c r="M43" i="3"/>
  <c r="M87" i="3"/>
  <c r="M35" i="3"/>
  <c r="M66" i="3"/>
  <c r="M23" i="3"/>
  <c r="M75" i="3"/>
  <c r="M24" i="3"/>
  <c r="M9" i="3"/>
  <c r="M50" i="3"/>
  <c r="M16" i="3"/>
  <c r="M58" i="3"/>
  <c r="M56" i="3"/>
  <c r="M40" i="3"/>
  <c r="M57" i="3"/>
  <c r="M62" i="3"/>
  <c r="M110" i="3"/>
  <c r="M42" i="3"/>
  <c r="M80" i="3"/>
  <c r="L116" i="3"/>
  <c r="L44" i="4"/>
  <c r="K98" i="3"/>
  <c r="L48" i="4" s="1"/>
  <c r="L51" i="4" s="1"/>
  <c r="L58" i="4" s="1"/>
  <c r="K44" i="4"/>
  <c r="F110" i="2"/>
  <c r="G138" i="7"/>
  <c r="L113" i="7"/>
  <c r="L118" i="7"/>
  <c r="L119" i="7"/>
  <c r="L112" i="7"/>
  <c r="A140" i="7"/>
  <c r="D84" i="2"/>
  <c r="B85" i="2"/>
  <c r="E139" i="7"/>
  <c r="D139" i="7"/>
  <c r="C139" i="7"/>
  <c r="F139" i="7"/>
  <c r="L98" i="3" l="1"/>
  <c r="M48" i="4" s="1"/>
  <c r="M51" i="4" s="1"/>
  <c r="L55" i="4"/>
  <c r="N15" i="3"/>
  <c r="N111" i="3"/>
  <c r="N86" i="3"/>
  <c r="N54" i="3"/>
  <c r="N47" i="3"/>
  <c r="N36" i="3"/>
  <c r="N32" i="3"/>
  <c r="N30" i="3"/>
  <c r="O4" i="3"/>
  <c r="N13" i="3"/>
  <c r="N94" i="3"/>
  <c r="N60" i="3"/>
  <c r="N58" i="3"/>
  <c r="N43" i="3"/>
  <c r="N41" i="3"/>
  <c r="N19" i="3"/>
  <c r="N113" i="3"/>
  <c r="N59" i="3"/>
  <c r="N82" i="3"/>
  <c r="N62" i="3"/>
  <c r="N17" i="3"/>
  <c r="N27" i="3"/>
  <c r="N95" i="3"/>
  <c r="N71" i="3"/>
  <c r="N45" i="3"/>
  <c r="N46" i="3"/>
  <c r="N10" i="3"/>
  <c r="N23" i="3"/>
  <c r="N108" i="3"/>
  <c r="N74" i="3"/>
  <c r="N61" i="3"/>
  <c r="N24" i="3"/>
  <c r="N21" i="3"/>
  <c r="N85" i="3"/>
  <c r="N65" i="3"/>
  <c r="N56" i="3"/>
  <c r="N12" i="3"/>
  <c r="N14" i="3"/>
  <c r="N79" i="3"/>
  <c r="N67" i="3"/>
  <c r="N64" i="3"/>
  <c r="N44" i="3"/>
  <c r="N40" i="3"/>
  <c r="N70" i="3"/>
  <c r="N55" i="3"/>
  <c r="N63" i="3"/>
  <c r="N42" i="3"/>
  <c r="N26" i="3"/>
  <c r="N11" i="3"/>
  <c r="N87" i="3"/>
  <c r="N75" i="3"/>
  <c r="N84" i="3"/>
  <c r="N37" i="3"/>
  <c r="N29" i="3"/>
  <c r="N73" i="3"/>
  <c r="N35" i="3"/>
  <c r="N66" i="3"/>
  <c r="N39" i="3"/>
  <c r="N112" i="3"/>
  <c r="N57" i="3"/>
  <c r="N25" i="3"/>
  <c r="N68" i="3"/>
  <c r="N121" i="3"/>
  <c r="N50" i="3"/>
  <c r="N18" i="3"/>
  <c r="N38" i="3"/>
  <c r="N110" i="3"/>
  <c r="N72" i="3"/>
  <c r="N22" i="3"/>
  <c r="N31" i="3"/>
  <c r="N53" i="3"/>
  <c r="N28" i="3"/>
  <c r="N78" i="3"/>
  <c r="N51" i="3"/>
  <c r="N16" i="3"/>
  <c r="N80" i="3"/>
  <c r="N20" i="3"/>
  <c r="N69" i="3"/>
  <c r="N48" i="3"/>
  <c r="N83" i="3"/>
  <c r="N52" i="3"/>
  <c r="N33" i="3"/>
  <c r="N49" i="3"/>
  <c r="N9" i="3"/>
  <c r="N34" i="3"/>
  <c r="M76" i="3"/>
  <c r="M41" i="4"/>
  <c r="M116" i="3"/>
  <c r="N41" i="4" s="1"/>
  <c r="K48" i="4"/>
  <c r="M88" i="3"/>
  <c r="F140" i="7"/>
  <c r="E140" i="7"/>
  <c r="D140" i="7"/>
  <c r="C140" i="7"/>
  <c r="F111" i="2"/>
  <c r="G139" i="7"/>
  <c r="A141" i="7"/>
  <c r="M118" i="7"/>
  <c r="M119" i="7"/>
  <c r="M112" i="7"/>
  <c r="M113" i="7"/>
  <c r="D85" i="2"/>
  <c r="B86" i="2"/>
  <c r="O62" i="4" l="1"/>
  <c r="N44" i="4"/>
  <c r="M77" i="3"/>
  <c r="K51" i="4"/>
  <c r="K55" i="4"/>
  <c r="O27" i="3"/>
  <c r="O18" i="3"/>
  <c r="O12" i="3"/>
  <c r="O23" i="3"/>
  <c r="O110" i="3"/>
  <c r="O69" i="3"/>
  <c r="O70" i="3"/>
  <c r="O51" i="3"/>
  <c r="O38" i="3"/>
  <c r="O10" i="3"/>
  <c r="O95" i="3"/>
  <c r="O58" i="3"/>
  <c r="O48" i="3"/>
  <c r="O37" i="3"/>
  <c r="O32" i="3"/>
  <c r="O16" i="3"/>
  <c r="O113" i="3"/>
  <c r="O83" i="3"/>
  <c r="O45" i="3"/>
  <c r="O78" i="3"/>
  <c r="O31" i="3"/>
  <c r="O21" i="3"/>
  <c r="O84" i="3"/>
  <c r="O80" i="3"/>
  <c r="O62" i="3"/>
  <c r="O66" i="3"/>
  <c r="O19" i="3"/>
  <c r="O14" i="3"/>
  <c r="O13" i="3"/>
  <c r="O94" i="3"/>
  <c r="O73" i="3"/>
  <c r="O64" i="3"/>
  <c r="O50" i="3"/>
  <c r="O33" i="3"/>
  <c r="O26" i="3"/>
  <c r="O20" i="3"/>
  <c r="O75" i="3"/>
  <c r="O82" i="3"/>
  <c r="O63" i="3"/>
  <c r="O42" i="3"/>
  <c r="O28" i="3"/>
  <c r="O36" i="3"/>
  <c r="O9" i="3"/>
  <c r="O87" i="3"/>
  <c r="O74" i="3"/>
  <c r="O60" i="3"/>
  <c r="O61" i="3"/>
  <c r="O35" i="3"/>
  <c r="O29" i="3"/>
  <c r="O86" i="3"/>
  <c r="O47" i="3"/>
  <c r="O15" i="3"/>
  <c r="O11" i="3"/>
  <c r="O79" i="3"/>
  <c r="O52" i="3"/>
  <c r="O34" i="3"/>
  <c r="O68" i="3"/>
  <c r="O59" i="3"/>
  <c r="O65" i="3"/>
  <c r="O43" i="3"/>
  <c r="O24" i="3"/>
  <c r="O53" i="3"/>
  <c r="O56" i="3"/>
  <c r="O44" i="3"/>
  <c r="O121" i="3"/>
  <c r="P62" i="4" s="1"/>
  <c r="P65" i="4" s="1"/>
  <c r="O30" i="3"/>
  <c r="O49" i="3"/>
  <c r="O71" i="3"/>
  <c r="O67" i="3"/>
  <c r="O22" i="3"/>
  <c r="O57" i="3"/>
  <c r="P4" i="3"/>
  <c r="O40" i="3"/>
  <c r="O25" i="3"/>
  <c r="O108" i="3"/>
  <c r="O54" i="3"/>
  <c r="O41" i="3"/>
  <c r="O111" i="3"/>
  <c r="O17" i="3"/>
  <c r="O112" i="3"/>
  <c r="O55" i="3"/>
  <c r="O39" i="3"/>
  <c r="O46" i="3"/>
  <c r="O85" i="3"/>
  <c r="O72" i="3"/>
  <c r="N116" i="3"/>
  <c r="O41" i="4" s="1"/>
  <c r="M44" i="4"/>
  <c r="M58" i="4" s="1"/>
  <c r="M55" i="4"/>
  <c r="N76" i="3"/>
  <c r="N77" i="3" s="1"/>
  <c r="N88" i="3"/>
  <c r="G140" i="7"/>
  <c r="N118" i="7"/>
  <c r="N119" i="7"/>
  <c r="N112" i="7"/>
  <c r="A142" i="7"/>
  <c r="N113" i="7"/>
  <c r="B87" i="2"/>
  <c r="D86" i="2"/>
  <c r="F112" i="2"/>
  <c r="E141" i="7"/>
  <c r="D141" i="7"/>
  <c r="C141" i="7"/>
  <c r="F141" i="7"/>
  <c r="M98" i="3" l="1"/>
  <c r="O44" i="4"/>
  <c r="O116" i="3"/>
  <c r="P41" i="4" s="1"/>
  <c r="N98" i="3"/>
  <c r="O48" i="4" s="1"/>
  <c r="O51" i="4" s="1"/>
  <c r="O76" i="3"/>
  <c r="Q4" i="3"/>
  <c r="P85" i="3"/>
  <c r="P66" i="3"/>
  <c r="P70" i="3"/>
  <c r="P50" i="3"/>
  <c r="P38" i="3"/>
  <c r="P18" i="3"/>
  <c r="P13" i="3"/>
  <c r="P78" i="3"/>
  <c r="P61" i="3"/>
  <c r="P58" i="3"/>
  <c r="P43" i="3"/>
  <c r="P35" i="3"/>
  <c r="P11" i="3"/>
  <c r="P12" i="3"/>
  <c r="P82" i="3"/>
  <c r="P62" i="3"/>
  <c r="P60" i="3"/>
  <c r="P94" i="3"/>
  <c r="P25" i="3"/>
  <c r="P28" i="3"/>
  <c r="P17" i="3"/>
  <c r="P121" i="3"/>
  <c r="Q62" i="4" s="1"/>
  <c r="Q65" i="4" s="1"/>
  <c r="P86" i="3"/>
  <c r="P64" i="3"/>
  <c r="P67" i="3"/>
  <c r="P46" i="3"/>
  <c r="P40" i="3"/>
  <c r="P37" i="3"/>
  <c r="P111" i="3"/>
  <c r="P79" i="3"/>
  <c r="P63" i="3"/>
  <c r="P65" i="3"/>
  <c r="P42" i="3"/>
  <c r="P32" i="3"/>
  <c r="P30" i="3"/>
  <c r="P112" i="3"/>
  <c r="P84" i="3"/>
  <c r="P44" i="3"/>
  <c r="P36" i="3"/>
  <c r="P53" i="3"/>
  <c r="P10" i="3"/>
  <c r="P21" i="3"/>
  <c r="P113" i="3"/>
  <c r="P57" i="3"/>
  <c r="P54" i="3"/>
  <c r="P29" i="3"/>
  <c r="P108" i="3"/>
  <c r="P68" i="3"/>
  <c r="P49" i="3"/>
  <c r="P22" i="3"/>
  <c r="P15" i="3"/>
  <c r="P41" i="3"/>
  <c r="P52" i="3"/>
  <c r="P110" i="3"/>
  <c r="P69" i="3"/>
  <c r="P39" i="3"/>
  <c r="P9" i="3"/>
  <c r="P87" i="3"/>
  <c r="P56" i="3"/>
  <c r="P26" i="3"/>
  <c r="P16" i="3"/>
  <c r="P73" i="3"/>
  <c r="P59" i="3"/>
  <c r="P24" i="3"/>
  <c r="P71" i="3"/>
  <c r="P72" i="3"/>
  <c r="P51" i="3"/>
  <c r="P14" i="3"/>
  <c r="P19" i="3"/>
  <c r="P80" i="3"/>
  <c r="P34" i="3"/>
  <c r="P75" i="3"/>
  <c r="P45" i="3"/>
  <c r="P48" i="3"/>
  <c r="P31" i="3"/>
  <c r="P95" i="3"/>
  <c r="P47" i="3"/>
  <c r="P33" i="3"/>
  <c r="P27" i="3"/>
  <c r="P74" i="3"/>
  <c r="P83" i="3"/>
  <c r="P55" i="3"/>
  <c r="P23" i="3"/>
  <c r="P20" i="3"/>
  <c r="K58" i="4"/>
  <c r="O88" i="3"/>
  <c r="O65" i="4"/>
  <c r="G141" i="7"/>
  <c r="F113" i="2"/>
  <c r="O118" i="7"/>
  <c r="A143" i="7"/>
  <c r="O119" i="7"/>
  <c r="O112" i="7"/>
  <c r="O113" i="7"/>
  <c r="B88" i="2"/>
  <c r="D87" i="2"/>
  <c r="F142" i="7"/>
  <c r="E142" i="7"/>
  <c r="D142" i="7"/>
  <c r="C142" i="7"/>
  <c r="P116" i="3" l="1"/>
  <c r="P76" i="3"/>
  <c r="P77" i="3" s="1"/>
  <c r="O58" i="4"/>
  <c r="P44" i="4"/>
  <c r="O77" i="3"/>
  <c r="P88" i="3"/>
  <c r="O55" i="4"/>
  <c r="Q17" i="3"/>
  <c r="Q78" i="3"/>
  <c r="Q72" i="3"/>
  <c r="Q49" i="3"/>
  <c r="Q40" i="3"/>
  <c r="Q63" i="3"/>
  <c r="Q16" i="3"/>
  <c r="Q67" i="3"/>
  <c r="Q62" i="3"/>
  <c r="Q52" i="3"/>
  <c r="Q21" i="3"/>
  <c r="Q11" i="3"/>
  <c r="Q24" i="3"/>
  <c r="R4" i="3"/>
  <c r="Q121" i="3"/>
  <c r="R62" i="4" s="1"/>
  <c r="Q84" i="3"/>
  <c r="Q61" i="3"/>
  <c r="Q48" i="3"/>
  <c r="Q9" i="3"/>
  <c r="Q42" i="3"/>
  <c r="Q23" i="3"/>
  <c r="Q112" i="3"/>
  <c r="Q68" i="3"/>
  <c r="Q60" i="3"/>
  <c r="Q50" i="3"/>
  <c r="Q45" i="3"/>
  <c r="Q36" i="3"/>
  <c r="Q110" i="3"/>
  <c r="Q79" i="3"/>
  <c r="Q59" i="3"/>
  <c r="Q70" i="3"/>
  <c r="Q38" i="3"/>
  <c r="Q26" i="3"/>
  <c r="Q95" i="3"/>
  <c r="Q58" i="3"/>
  <c r="Q43" i="3"/>
  <c r="Q35" i="3"/>
  <c r="Q22" i="3"/>
  <c r="Q20" i="3"/>
  <c r="Q108" i="3"/>
  <c r="Q83" i="3"/>
  <c r="Q75" i="3"/>
  <c r="Q57" i="3"/>
  <c r="Q41" i="3"/>
  <c r="Q25" i="3"/>
  <c r="Q86" i="3"/>
  <c r="Q53" i="3"/>
  <c r="Q19" i="3"/>
  <c r="Q87" i="3"/>
  <c r="Q56" i="3"/>
  <c r="Q37" i="3"/>
  <c r="Q73" i="3"/>
  <c r="Q44" i="3"/>
  <c r="Q94" i="3"/>
  <c r="Q33" i="3"/>
  <c r="Q69" i="3"/>
  <c r="Q39" i="3"/>
  <c r="Q51" i="3"/>
  <c r="Q34" i="3"/>
  <c r="Q54" i="3"/>
  <c r="Q32" i="3"/>
  <c r="Q111" i="3"/>
  <c r="Q28" i="3"/>
  <c r="Q82" i="3"/>
  <c r="Q31" i="3"/>
  <c r="Q80" i="3"/>
  <c r="Q27" i="3"/>
  <c r="Q74" i="3"/>
  <c r="Q64" i="3"/>
  <c r="Q29" i="3"/>
  <c r="Q14" i="3"/>
  <c r="Q15" i="3"/>
  <c r="Q12" i="3"/>
  <c r="Q47" i="3"/>
  <c r="Q113" i="3"/>
  <c r="Q13" i="3"/>
  <c r="Q55" i="3"/>
  <c r="Q65" i="3"/>
  <c r="Q10" i="3"/>
  <c r="Q30" i="3"/>
  <c r="Q46" i="3"/>
  <c r="Q85" i="3"/>
  <c r="Q18" i="3"/>
  <c r="Q71" i="3"/>
  <c r="Q66" i="3"/>
  <c r="N48" i="4"/>
  <c r="P118" i="7"/>
  <c r="P119" i="7"/>
  <c r="P112" i="7"/>
  <c r="P113" i="7"/>
  <c r="A144" i="7"/>
  <c r="B89" i="2"/>
  <c r="D88" i="2"/>
  <c r="E143" i="7"/>
  <c r="D143" i="7"/>
  <c r="C143" i="7"/>
  <c r="F143" i="7"/>
  <c r="G142" i="7"/>
  <c r="F114" i="2"/>
  <c r="Q88" i="3" l="1"/>
  <c r="Q116" i="3"/>
  <c r="R41" i="4" s="1"/>
  <c r="Q76" i="3"/>
  <c r="P98" i="3"/>
  <c r="Q48" i="4" s="1"/>
  <c r="Q51" i="4" s="1"/>
  <c r="O98" i="3"/>
  <c r="N51" i="4"/>
  <c r="N55" i="4"/>
  <c r="R65" i="4"/>
  <c r="R112" i="3"/>
  <c r="R110" i="3"/>
  <c r="R71" i="3"/>
  <c r="R50" i="3"/>
  <c r="R35" i="3"/>
  <c r="R15" i="3"/>
  <c r="R53" i="3"/>
  <c r="R43" i="3"/>
  <c r="R41" i="3"/>
  <c r="R19" i="3"/>
  <c r="R82" i="3"/>
  <c r="R94" i="3"/>
  <c r="R54" i="3"/>
  <c r="R25" i="3"/>
  <c r="R37" i="3"/>
  <c r="R80" i="3"/>
  <c r="R66" i="3"/>
  <c r="R57" i="3"/>
  <c r="R39" i="3"/>
  <c r="R30" i="3"/>
  <c r="R74" i="3"/>
  <c r="R47" i="3"/>
  <c r="R46" i="3"/>
  <c r="R32" i="3"/>
  <c r="R33" i="3"/>
  <c r="S4" i="3"/>
  <c r="R95" i="3"/>
  <c r="R62" i="3"/>
  <c r="R58" i="3"/>
  <c r="R27" i="3"/>
  <c r="R20" i="3"/>
  <c r="R111" i="3"/>
  <c r="R59" i="3"/>
  <c r="R29" i="3"/>
  <c r="R108" i="3"/>
  <c r="R51" i="3"/>
  <c r="R22" i="3"/>
  <c r="R73" i="3"/>
  <c r="R55" i="3"/>
  <c r="R67" i="3"/>
  <c r="R79" i="3"/>
  <c r="R85" i="3"/>
  <c r="R49" i="3"/>
  <c r="R64" i="3"/>
  <c r="R60" i="3"/>
  <c r="R44" i="3"/>
  <c r="R28" i="3"/>
  <c r="R9" i="3"/>
  <c r="R11" i="3"/>
  <c r="R86" i="3"/>
  <c r="R23" i="3"/>
  <c r="R83" i="3"/>
  <c r="R17" i="3"/>
  <c r="R69" i="3"/>
  <c r="R65" i="3"/>
  <c r="R40" i="3"/>
  <c r="R14" i="3"/>
  <c r="R42" i="3"/>
  <c r="R10" i="3"/>
  <c r="R21" i="3"/>
  <c r="R13" i="3"/>
  <c r="R52" i="3"/>
  <c r="R72" i="3"/>
  <c r="R45" i="3"/>
  <c r="R12" i="3"/>
  <c r="R56" i="3"/>
  <c r="R68" i="3"/>
  <c r="R84" i="3"/>
  <c r="R75" i="3"/>
  <c r="R16" i="3"/>
  <c r="R61" i="3"/>
  <c r="R63" i="3"/>
  <c r="R34" i="3"/>
  <c r="R26" i="3"/>
  <c r="R31" i="3"/>
  <c r="R24" i="3"/>
  <c r="R87" i="3"/>
  <c r="R18" i="3"/>
  <c r="R113" i="3"/>
  <c r="R36" i="3"/>
  <c r="R38" i="3"/>
  <c r="R48" i="3"/>
  <c r="R78" i="3"/>
  <c r="R70" i="3"/>
  <c r="R121" i="3"/>
  <c r="S62" i="4" s="1"/>
  <c r="S65" i="4" s="1"/>
  <c r="Q41" i="4"/>
  <c r="G143" i="7"/>
  <c r="A145" i="7"/>
  <c r="Q119" i="7"/>
  <c r="Q112" i="7"/>
  <c r="Q113" i="7"/>
  <c r="Q118" i="7"/>
  <c r="B90" i="2"/>
  <c r="D89" i="2"/>
  <c r="F144" i="7"/>
  <c r="E144" i="7"/>
  <c r="D144" i="7"/>
  <c r="C144" i="7"/>
  <c r="F115" i="2"/>
  <c r="S13" i="3" l="1"/>
  <c r="S112" i="3"/>
  <c r="S94" i="3"/>
  <c r="S79" i="3"/>
  <c r="S71" i="3"/>
  <c r="S11" i="3"/>
  <c r="S15" i="3"/>
  <c r="S82" i="3"/>
  <c r="S74" i="3"/>
  <c r="S62" i="3"/>
  <c r="S57" i="3"/>
  <c r="S50" i="3"/>
  <c r="S25" i="3"/>
  <c r="S69" i="3"/>
  <c r="S58" i="3"/>
  <c r="S61" i="3"/>
  <c r="S51" i="3"/>
  <c r="S32" i="3"/>
  <c r="S30" i="3"/>
  <c r="S84" i="3"/>
  <c r="S67" i="3"/>
  <c r="S56" i="3"/>
  <c r="S47" i="3"/>
  <c r="S34" i="3"/>
  <c r="S16" i="3"/>
  <c r="S86" i="3"/>
  <c r="S59" i="3"/>
  <c r="S63" i="3"/>
  <c r="S43" i="3"/>
  <c r="S40" i="3"/>
  <c r="S33" i="3"/>
  <c r="S9" i="3"/>
  <c r="S17" i="3"/>
  <c r="S75" i="3"/>
  <c r="S85" i="3"/>
  <c r="S35" i="3"/>
  <c r="S24" i="3"/>
  <c r="S72" i="3"/>
  <c r="S60" i="3"/>
  <c r="S23" i="3"/>
  <c r="S26" i="3"/>
  <c r="S65" i="3"/>
  <c r="S46" i="3"/>
  <c r="S37" i="3"/>
  <c r="S121" i="3"/>
  <c r="T62" i="4" s="1"/>
  <c r="T65" i="4" s="1"/>
  <c r="S64" i="3"/>
  <c r="S52" i="3"/>
  <c r="S31" i="3"/>
  <c r="S18" i="3"/>
  <c r="S111" i="3"/>
  <c r="S68" i="3"/>
  <c r="S48" i="3"/>
  <c r="S42" i="3"/>
  <c r="S113" i="3"/>
  <c r="S95" i="3"/>
  <c r="S41" i="3"/>
  <c r="S22" i="3"/>
  <c r="S70" i="3"/>
  <c r="S36" i="3"/>
  <c r="S87" i="3"/>
  <c r="S29" i="3"/>
  <c r="S83" i="3"/>
  <c r="S27" i="3"/>
  <c r="S55" i="3"/>
  <c r="S49" i="3"/>
  <c r="S110" i="3"/>
  <c r="S66" i="3"/>
  <c r="S80" i="3"/>
  <c r="S78" i="3"/>
  <c r="S73" i="3"/>
  <c r="S53" i="3"/>
  <c r="S45" i="3"/>
  <c r="S19" i="3"/>
  <c r="S44" i="3"/>
  <c r="S108" i="3"/>
  <c r="S54" i="3"/>
  <c r="S38" i="3"/>
  <c r="S39" i="3"/>
  <c r="S10" i="3"/>
  <c r="S28" i="3"/>
  <c r="S20" i="3"/>
  <c r="S12" i="3"/>
  <c r="T4" i="3"/>
  <c r="S14" i="3"/>
  <c r="S21" i="3"/>
  <c r="R76" i="3"/>
  <c r="R77" i="3" s="1"/>
  <c r="Q44" i="4"/>
  <c r="Q58" i="4" s="1"/>
  <c r="Q55" i="4"/>
  <c r="R44" i="4"/>
  <c r="R88" i="3"/>
  <c r="R116" i="3"/>
  <c r="S41" i="4" s="1"/>
  <c r="N58" i="4"/>
  <c r="G144" i="7"/>
  <c r="P48" i="4"/>
  <c r="Q77" i="3"/>
  <c r="R119" i="7"/>
  <c r="R112" i="7"/>
  <c r="R113" i="7"/>
  <c r="A146" i="7"/>
  <c r="R118" i="7"/>
  <c r="D90" i="2"/>
  <c r="B91" i="2"/>
  <c r="F116" i="2"/>
  <c r="E145" i="7"/>
  <c r="D145" i="7"/>
  <c r="C145" i="7"/>
  <c r="F145" i="7"/>
  <c r="S88" i="3" l="1"/>
  <c r="Q98" i="3"/>
  <c r="S116" i="3"/>
  <c r="T41" i="4" s="1"/>
  <c r="S44" i="4"/>
  <c r="P51" i="4"/>
  <c r="P55" i="4"/>
  <c r="R98" i="3"/>
  <c r="S48" i="4" s="1"/>
  <c r="S51" i="4" s="1"/>
  <c r="S58" i="4" s="1"/>
  <c r="S76" i="3"/>
  <c r="S77" i="3" s="1"/>
  <c r="S98" i="3" s="1"/>
  <c r="T48" i="4" s="1"/>
  <c r="T51" i="4" s="1"/>
  <c r="U4" i="3"/>
  <c r="T121" i="3"/>
  <c r="U62" i="4" s="1"/>
  <c r="U65" i="4" s="1"/>
  <c r="T79" i="3"/>
  <c r="T70" i="3"/>
  <c r="T69" i="3"/>
  <c r="T30" i="3"/>
  <c r="T43" i="3"/>
  <c r="T31" i="3"/>
  <c r="T112" i="3"/>
  <c r="T80" i="3"/>
  <c r="T61" i="3"/>
  <c r="T73" i="3"/>
  <c r="T18" i="3"/>
  <c r="T36" i="3"/>
  <c r="T24" i="3"/>
  <c r="T110" i="3"/>
  <c r="T67" i="3"/>
  <c r="T51" i="3"/>
  <c r="T44" i="3"/>
  <c r="T32" i="3"/>
  <c r="T25" i="3"/>
  <c r="T14" i="3"/>
  <c r="T83" i="3"/>
  <c r="T108" i="3"/>
  <c r="T72" i="3"/>
  <c r="T62" i="3"/>
  <c r="T27" i="3"/>
  <c r="T12" i="3"/>
  <c r="T11" i="3"/>
  <c r="T75" i="3"/>
  <c r="T68" i="3"/>
  <c r="T59" i="3"/>
  <c r="T64" i="3"/>
  <c r="T34" i="3"/>
  <c r="T28" i="3"/>
  <c r="T10" i="3"/>
  <c r="T84" i="3"/>
  <c r="T50" i="3"/>
  <c r="T41" i="3"/>
  <c r="T20" i="3"/>
  <c r="T49" i="3"/>
  <c r="T87" i="3"/>
  <c r="T71" i="3"/>
  <c r="T39" i="3"/>
  <c r="T38" i="3"/>
  <c r="T85" i="3"/>
  <c r="T57" i="3"/>
  <c r="T47" i="3"/>
  <c r="T23" i="3"/>
  <c r="T94" i="3"/>
  <c r="T60" i="3"/>
  <c r="T21" i="3"/>
  <c r="T55" i="3"/>
  <c r="T9" i="3"/>
  <c r="T37" i="3"/>
  <c r="T48" i="3"/>
  <c r="T54" i="3"/>
  <c r="T95" i="3"/>
  <c r="T111" i="3"/>
  <c r="T56" i="3"/>
  <c r="T86" i="3"/>
  <c r="T53" i="3"/>
  <c r="T33" i="3"/>
  <c r="T74" i="3"/>
  <c r="T45" i="3"/>
  <c r="T29" i="3"/>
  <c r="T35" i="3"/>
  <c r="T15" i="3"/>
  <c r="T82" i="3"/>
  <c r="T16" i="3"/>
  <c r="T66" i="3"/>
  <c r="T52" i="3"/>
  <c r="T40" i="3"/>
  <c r="T26" i="3"/>
  <c r="T78" i="3"/>
  <c r="T46" i="3"/>
  <c r="T63" i="3"/>
  <c r="T17" i="3"/>
  <c r="T65" i="3"/>
  <c r="T22" i="3"/>
  <c r="T19" i="3"/>
  <c r="T113" i="3"/>
  <c r="T58" i="3"/>
  <c r="T13" i="3"/>
  <c r="T42" i="3"/>
  <c r="S119" i="7"/>
  <c r="S112" i="7"/>
  <c r="A147" i="7"/>
  <c r="S113" i="7"/>
  <c r="S118" i="7"/>
  <c r="B92" i="2"/>
  <c r="D91" i="2"/>
  <c r="G145" i="7"/>
  <c r="F117" i="2"/>
  <c r="F146" i="7"/>
  <c r="E146" i="7"/>
  <c r="D146" i="7"/>
  <c r="C146" i="7"/>
  <c r="S55" i="4" l="1"/>
  <c r="P58" i="4"/>
  <c r="T76" i="3"/>
  <c r="T77" i="3" s="1"/>
  <c r="U15" i="3"/>
  <c r="U11" i="3"/>
  <c r="U16" i="3"/>
  <c r="U18" i="3"/>
  <c r="U9" i="3"/>
  <c r="U121" i="3"/>
  <c r="V62" i="4" s="1"/>
  <c r="V65" i="4" s="1"/>
  <c r="U70" i="3"/>
  <c r="U50" i="3"/>
  <c r="U59" i="3"/>
  <c r="U39" i="3"/>
  <c r="U12" i="3"/>
  <c r="U22" i="3"/>
  <c r="U110" i="3"/>
  <c r="U87" i="3"/>
  <c r="U85" i="3"/>
  <c r="U65" i="3"/>
  <c r="U37" i="3"/>
  <c r="U23" i="3"/>
  <c r="U94" i="3"/>
  <c r="U78" i="3"/>
  <c r="U95" i="3"/>
  <c r="U45" i="3"/>
  <c r="U43" i="3"/>
  <c r="U17" i="3"/>
  <c r="U69" i="3"/>
  <c r="U56" i="3"/>
  <c r="U46" i="3"/>
  <c r="U53" i="3"/>
  <c r="U19" i="3"/>
  <c r="U112" i="3"/>
  <c r="U72" i="3"/>
  <c r="U57" i="3"/>
  <c r="U40" i="3"/>
  <c r="U29" i="3"/>
  <c r="U111" i="3"/>
  <c r="U83" i="3"/>
  <c r="U54" i="3"/>
  <c r="U36" i="3"/>
  <c r="V4" i="3"/>
  <c r="U86" i="3"/>
  <c r="U55" i="3"/>
  <c r="U68" i="3"/>
  <c r="U42" i="3"/>
  <c r="U71" i="3"/>
  <c r="U66" i="3"/>
  <c r="U58" i="3"/>
  <c r="U33" i="3"/>
  <c r="U75" i="3"/>
  <c r="U38" i="3"/>
  <c r="U74" i="3"/>
  <c r="U73" i="3"/>
  <c r="U44" i="3"/>
  <c r="U28" i="3"/>
  <c r="U14" i="3"/>
  <c r="U35" i="3"/>
  <c r="U67" i="3"/>
  <c r="U64" i="3"/>
  <c r="U25" i="3"/>
  <c r="U30" i="3"/>
  <c r="U82" i="3"/>
  <c r="U63" i="3"/>
  <c r="U13" i="3"/>
  <c r="U20" i="3"/>
  <c r="U52" i="3"/>
  <c r="U48" i="3"/>
  <c r="U113" i="3"/>
  <c r="U32" i="3"/>
  <c r="U80" i="3"/>
  <c r="U108" i="3"/>
  <c r="U41" i="3"/>
  <c r="U10" i="3"/>
  <c r="U47" i="3"/>
  <c r="U62" i="3"/>
  <c r="U60" i="3"/>
  <c r="U34" i="3"/>
  <c r="U84" i="3"/>
  <c r="U51" i="3"/>
  <c r="U26" i="3"/>
  <c r="U49" i="3"/>
  <c r="U61" i="3"/>
  <c r="U31" i="3"/>
  <c r="U79" i="3"/>
  <c r="U24" i="3"/>
  <c r="U27" i="3"/>
  <c r="U21" i="3"/>
  <c r="R48" i="4"/>
  <c r="T116" i="3"/>
  <c r="U41" i="4" s="1"/>
  <c r="T88" i="3"/>
  <c r="T44" i="4"/>
  <c r="T58" i="4" s="1"/>
  <c r="T55" i="4"/>
  <c r="T119" i="7"/>
  <c r="T112" i="7"/>
  <c r="T113" i="7"/>
  <c r="T118" i="7"/>
  <c r="A148" i="7"/>
  <c r="D92" i="2"/>
  <c r="B93" i="2"/>
  <c r="F118" i="2"/>
  <c r="E147" i="7"/>
  <c r="D147" i="7"/>
  <c r="C147" i="7"/>
  <c r="F147" i="7"/>
  <c r="G146" i="7"/>
  <c r="U88" i="3" l="1"/>
  <c r="T98" i="3"/>
  <c r="U48" i="4"/>
  <c r="U51" i="4" s="1"/>
  <c r="W4" i="3"/>
  <c r="V85" i="3"/>
  <c r="V87" i="3"/>
  <c r="V65" i="3"/>
  <c r="V44" i="3"/>
  <c r="V20" i="3"/>
  <c r="V28" i="3"/>
  <c r="V35" i="3"/>
  <c r="V121" i="3"/>
  <c r="W62" i="4" s="1"/>
  <c r="W65" i="4" s="1"/>
  <c r="V78" i="3"/>
  <c r="V52" i="3"/>
  <c r="V34" i="3"/>
  <c r="V18" i="3"/>
  <c r="V53" i="3"/>
  <c r="V25" i="3"/>
  <c r="V112" i="3"/>
  <c r="V57" i="3"/>
  <c r="V54" i="3"/>
  <c r="V56" i="3"/>
  <c r="V36" i="3"/>
  <c r="V37" i="3"/>
  <c r="V22" i="3"/>
  <c r="V110" i="3"/>
  <c r="V95" i="3"/>
  <c r="V49" i="3"/>
  <c r="V69" i="3"/>
  <c r="V48" i="3"/>
  <c r="V42" i="3"/>
  <c r="V27" i="3"/>
  <c r="V10" i="3"/>
  <c r="V73" i="3"/>
  <c r="V51" i="3"/>
  <c r="V39" i="3"/>
  <c r="V16" i="3"/>
  <c r="V74" i="3"/>
  <c r="V50" i="3"/>
  <c r="V30" i="3"/>
  <c r="V84" i="3"/>
  <c r="V13" i="3"/>
  <c r="V80" i="3"/>
  <c r="V14" i="3"/>
  <c r="V82" i="3"/>
  <c r="V46" i="3"/>
  <c r="V71" i="3"/>
  <c r="V68" i="3"/>
  <c r="V41" i="3"/>
  <c r="V24" i="3"/>
  <c r="V67" i="3"/>
  <c r="V43" i="3"/>
  <c r="V33" i="3"/>
  <c r="V38" i="3"/>
  <c r="V55" i="3"/>
  <c r="V19" i="3"/>
  <c r="V94" i="3"/>
  <c r="V12" i="3"/>
  <c r="V32" i="3"/>
  <c r="V61" i="3"/>
  <c r="V45" i="3"/>
  <c r="V64" i="3"/>
  <c r="V62" i="3"/>
  <c r="V15" i="3"/>
  <c r="V63" i="3"/>
  <c r="V9" i="3"/>
  <c r="V60" i="3"/>
  <c r="V59" i="3"/>
  <c r="V108" i="3"/>
  <c r="V79" i="3"/>
  <c r="V58" i="3"/>
  <c r="V29" i="3"/>
  <c r="V23" i="3"/>
  <c r="V113" i="3"/>
  <c r="V72" i="3"/>
  <c r="V47" i="3"/>
  <c r="V40" i="3"/>
  <c r="V17" i="3"/>
  <c r="V26" i="3"/>
  <c r="V83" i="3"/>
  <c r="V111" i="3"/>
  <c r="V75" i="3"/>
  <c r="V70" i="3"/>
  <c r="V31" i="3"/>
  <c r="V21" i="3"/>
  <c r="V66" i="3"/>
  <c r="V86" i="3"/>
  <c r="V11" i="3"/>
  <c r="R51" i="4"/>
  <c r="R55" i="4"/>
  <c r="U76" i="3"/>
  <c r="U77" i="3" s="1"/>
  <c r="U98" i="3" s="1"/>
  <c r="V48" i="4" s="1"/>
  <c r="V51" i="4" s="1"/>
  <c r="U116" i="3"/>
  <c r="V41" i="4" s="1"/>
  <c r="U44" i="4"/>
  <c r="U58" i="4" s="1"/>
  <c r="U55" i="4"/>
  <c r="A149" i="7"/>
  <c r="U113" i="7"/>
  <c r="U118" i="7"/>
  <c r="U119" i="7"/>
  <c r="U112" i="7"/>
  <c r="D93" i="2"/>
  <c r="B94" i="2"/>
  <c r="F148" i="7"/>
  <c r="E148" i="7"/>
  <c r="D148" i="7"/>
  <c r="C148" i="7"/>
  <c r="G147" i="7"/>
  <c r="F119" i="2"/>
  <c r="V116" i="3" l="1"/>
  <c r="W41" i="4" s="1"/>
  <c r="V76" i="3"/>
  <c r="V77" i="3" s="1"/>
  <c r="R58" i="4"/>
  <c r="V44" i="4"/>
  <c r="V55" i="4"/>
  <c r="V58" i="4"/>
  <c r="W121" i="3"/>
  <c r="X62" i="4" s="1"/>
  <c r="X65" i="4" s="1"/>
  <c r="X4" i="3"/>
  <c r="W43" i="3"/>
  <c r="W79" i="3"/>
  <c r="W73" i="3"/>
  <c r="W72" i="3"/>
  <c r="W49" i="3"/>
  <c r="W53" i="3"/>
  <c r="W24" i="3"/>
  <c r="W31" i="3"/>
  <c r="W55" i="3"/>
  <c r="W56" i="3"/>
  <c r="W44" i="3"/>
  <c r="W62" i="3"/>
  <c r="W19" i="3"/>
  <c r="W12" i="3"/>
  <c r="W61" i="3"/>
  <c r="W16" i="3"/>
  <c r="W27" i="3"/>
  <c r="W48" i="3"/>
  <c r="W23" i="3"/>
  <c r="W70" i="3"/>
  <c r="W34" i="3"/>
  <c r="W59" i="3"/>
  <c r="W63" i="3"/>
  <c r="W13" i="3"/>
  <c r="W37" i="3"/>
  <c r="W75" i="3"/>
  <c r="W82" i="3"/>
  <c r="W32" i="3"/>
  <c r="W110" i="3"/>
  <c r="W26" i="3"/>
  <c r="W84" i="3"/>
  <c r="W68" i="3"/>
  <c r="W47" i="3"/>
  <c r="W28" i="3"/>
  <c r="W18" i="3"/>
  <c r="W60" i="3"/>
  <c r="W36" i="3"/>
  <c r="W83" i="3"/>
  <c r="W58" i="3"/>
  <c r="W15" i="3"/>
  <c r="W78" i="3"/>
  <c r="W45" i="3"/>
  <c r="W50" i="3"/>
  <c r="W11" i="3"/>
  <c r="W39" i="3"/>
  <c r="W10" i="3"/>
  <c r="W20" i="3"/>
  <c r="W25" i="3"/>
  <c r="W64" i="3"/>
  <c r="W94" i="3"/>
  <c r="W85" i="3"/>
  <c r="W14" i="3"/>
  <c r="W40" i="3"/>
  <c r="W30" i="3"/>
  <c r="W42" i="3"/>
  <c r="W66" i="3"/>
  <c r="W80" i="3"/>
  <c r="W41" i="3"/>
  <c r="W46" i="3"/>
  <c r="W52" i="3"/>
  <c r="W51" i="3"/>
  <c r="W57" i="3"/>
  <c r="W74" i="3"/>
  <c r="W113" i="3"/>
  <c r="W35" i="3"/>
  <c r="W17" i="3"/>
  <c r="W21" i="3"/>
  <c r="W54" i="3"/>
  <c r="W112" i="3"/>
  <c r="W33" i="3"/>
  <c r="W22" i="3"/>
  <c r="W38" i="3"/>
  <c r="W86" i="3"/>
  <c r="W71" i="3"/>
  <c r="W108" i="3"/>
  <c r="W111" i="3"/>
  <c r="W69" i="3"/>
  <c r="W67" i="3"/>
  <c r="W29" i="3"/>
  <c r="W9" i="3"/>
  <c r="W95" i="3"/>
  <c r="W65" i="3"/>
  <c r="W87" i="3"/>
  <c r="V88" i="3"/>
  <c r="G148" i="7"/>
  <c r="V113" i="7"/>
  <c r="V118" i="7"/>
  <c r="A150" i="7"/>
  <c r="V119" i="7"/>
  <c r="V112" i="7"/>
  <c r="B95" i="2"/>
  <c r="D94" i="2"/>
  <c r="F120" i="2"/>
  <c r="E149" i="7"/>
  <c r="D149" i="7"/>
  <c r="C149" i="7"/>
  <c r="F149" i="7"/>
  <c r="V98" i="3" l="1"/>
  <c r="W48" i="4" s="1"/>
  <c r="W51" i="4" s="1"/>
  <c r="W76" i="3"/>
  <c r="W77" i="3" s="1"/>
  <c r="W98" i="3" s="1"/>
  <c r="X48" i="4" s="1"/>
  <c r="X51" i="4" s="1"/>
  <c r="W88" i="3"/>
  <c r="W116" i="3"/>
  <c r="X41" i="4" s="1"/>
  <c r="W44" i="4"/>
  <c r="W55" i="4"/>
  <c r="X17" i="3"/>
  <c r="Y4" i="3"/>
  <c r="X11" i="3"/>
  <c r="X12" i="3"/>
  <c r="X86" i="3"/>
  <c r="X69" i="3"/>
  <c r="X55" i="3"/>
  <c r="X46" i="3"/>
  <c r="X37" i="3"/>
  <c r="X24" i="3"/>
  <c r="X94" i="3"/>
  <c r="X58" i="3"/>
  <c r="X48" i="3"/>
  <c r="X49" i="3"/>
  <c r="X33" i="3"/>
  <c r="X23" i="3"/>
  <c r="X83" i="3"/>
  <c r="X73" i="3"/>
  <c r="X54" i="3"/>
  <c r="X50" i="3"/>
  <c r="X35" i="3"/>
  <c r="X14" i="3"/>
  <c r="X113" i="3"/>
  <c r="X70" i="3"/>
  <c r="X52" i="3"/>
  <c r="X67" i="3"/>
  <c r="X45" i="3"/>
  <c r="X30" i="3"/>
  <c r="X26" i="3"/>
  <c r="X110" i="3"/>
  <c r="X82" i="3"/>
  <c r="X74" i="3"/>
  <c r="X57" i="3"/>
  <c r="X34" i="3"/>
  <c r="X44" i="3"/>
  <c r="X29" i="3"/>
  <c r="X84" i="3"/>
  <c r="X51" i="3"/>
  <c r="X31" i="3"/>
  <c r="X25" i="3"/>
  <c r="X78" i="3"/>
  <c r="X47" i="3"/>
  <c r="X42" i="3"/>
  <c r="X108" i="3"/>
  <c r="X80" i="3"/>
  <c r="X56" i="3"/>
  <c r="X9" i="3"/>
  <c r="X87" i="3"/>
  <c r="X75" i="3"/>
  <c r="X65" i="3"/>
  <c r="X39" i="3"/>
  <c r="X79" i="3"/>
  <c r="X63" i="3"/>
  <c r="X43" i="3"/>
  <c r="X20" i="3"/>
  <c r="X112" i="3"/>
  <c r="X62" i="3"/>
  <c r="X41" i="3"/>
  <c r="X13" i="3"/>
  <c r="X85" i="3"/>
  <c r="X38" i="3"/>
  <c r="X72" i="3"/>
  <c r="X16" i="3"/>
  <c r="X61" i="3"/>
  <c r="X27" i="3"/>
  <c r="X32" i="3"/>
  <c r="X59" i="3"/>
  <c r="X15" i="3"/>
  <c r="X18" i="3"/>
  <c r="X53" i="3"/>
  <c r="X28" i="3"/>
  <c r="X71" i="3"/>
  <c r="X21" i="3"/>
  <c r="X121" i="3"/>
  <c r="Y62" i="4" s="1"/>
  <c r="Y65" i="4" s="1"/>
  <c r="X111" i="3"/>
  <c r="X19" i="3"/>
  <c r="X68" i="3"/>
  <c r="X66" i="3"/>
  <c r="X95" i="3"/>
  <c r="X64" i="3"/>
  <c r="X60" i="3"/>
  <c r="X22" i="3"/>
  <c r="X10" i="3"/>
  <c r="X40" i="3"/>
  <c r="X36" i="3"/>
  <c r="F121" i="2"/>
  <c r="G149" i="7"/>
  <c r="W113" i="7"/>
  <c r="A151" i="7"/>
  <c r="W118" i="7"/>
  <c r="W119" i="7"/>
  <c r="W112" i="7"/>
  <c r="B96" i="2"/>
  <c r="D95" i="2"/>
  <c r="F150" i="7"/>
  <c r="E150" i="7"/>
  <c r="D150" i="7"/>
  <c r="C150" i="7"/>
  <c r="W58" i="4" l="1"/>
  <c r="F109" i="3"/>
  <c r="F115" i="3" s="1"/>
  <c r="G19" i="4" s="1"/>
  <c r="G22" i="4" s="1"/>
  <c r="G109" i="3"/>
  <c r="G115" i="3" s="1"/>
  <c r="H19" i="4" s="1"/>
  <c r="H22" i="4" s="1"/>
  <c r="E109" i="3"/>
  <c r="E115" i="3" s="1"/>
  <c r="F19" i="4" s="1"/>
  <c r="F22" i="4" s="1"/>
  <c r="I109" i="3"/>
  <c r="I115" i="3" s="1"/>
  <c r="J19" i="4" s="1"/>
  <c r="J22" i="4" s="1"/>
  <c r="K109" i="3"/>
  <c r="K115" i="3" s="1"/>
  <c r="L19" i="4" s="1"/>
  <c r="L22" i="4" s="1"/>
  <c r="J109" i="3"/>
  <c r="J115" i="3" s="1"/>
  <c r="K19" i="4" s="1"/>
  <c r="K22" i="4" s="1"/>
  <c r="L109" i="3"/>
  <c r="L115" i="3" s="1"/>
  <c r="M19" i="4" s="1"/>
  <c r="M22" i="4" s="1"/>
  <c r="N109" i="3"/>
  <c r="N115" i="3" s="1"/>
  <c r="O19" i="4" s="1"/>
  <c r="O22" i="4" s="1"/>
  <c r="P109" i="3"/>
  <c r="P115" i="3" s="1"/>
  <c r="Q19" i="4" s="1"/>
  <c r="Q22" i="4" s="1"/>
  <c r="O109" i="3"/>
  <c r="O115" i="3" s="1"/>
  <c r="P19" i="4" s="1"/>
  <c r="P22" i="4" s="1"/>
  <c r="Q109" i="3"/>
  <c r="Q115" i="3" s="1"/>
  <c r="R19" i="4" s="1"/>
  <c r="R22" i="4" s="1"/>
  <c r="U109" i="3"/>
  <c r="U115" i="3" s="1"/>
  <c r="V19" i="4" s="1"/>
  <c r="V22" i="4" s="1"/>
  <c r="S109" i="3"/>
  <c r="S115" i="3" s="1"/>
  <c r="T19" i="4" s="1"/>
  <c r="T22" i="4" s="1"/>
  <c r="V109" i="3"/>
  <c r="V115" i="3" s="1"/>
  <c r="W19" i="4" s="1"/>
  <c r="W22" i="4" s="1"/>
  <c r="X116" i="3"/>
  <c r="Y41" i="4" s="1"/>
  <c r="X44" i="4"/>
  <c r="X58" i="4" s="1"/>
  <c r="X55" i="4"/>
  <c r="X76" i="3"/>
  <c r="X77" i="3" s="1"/>
  <c r="Y11" i="3"/>
  <c r="Z4" i="3"/>
  <c r="Y12" i="3"/>
  <c r="Y10" i="3"/>
  <c r="Y94" i="3"/>
  <c r="Y71" i="3"/>
  <c r="Y60" i="3"/>
  <c r="Y50" i="3"/>
  <c r="Y36" i="3"/>
  <c r="Y111" i="3"/>
  <c r="Y74" i="3"/>
  <c r="Y53" i="3"/>
  <c r="Y17" i="3"/>
  <c r="Y13" i="3"/>
  <c r="Y32" i="3"/>
  <c r="Y68" i="3"/>
  <c r="Y63" i="3"/>
  <c r="Y51" i="3"/>
  <c r="Y40" i="3"/>
  <c r="Y45" i="3"/>
  <c r="Y19" i="3"/>
  <c r="Y9" i="3"/>
  <c r="Y113" i="3"/>
  <c r="Y75" i="3"/>
  <c r="Y59" i="3"/>
  <c r="Y69" i="3"/>
  <c r="Y26" i="3"/>
  <c r="Y27" i="3"/>
  <c r="Y110" i="3"/>
  <c r="Y79" i="3"/>
  <c r="Y67" i="3"/>
  <c r="Y56" i="3"/>
  <c r="Y33" i="3"/>
  <c r="Y38" i="3"/>
  <c r="Y95" i="3"/>
  <c r="Y80" i="3"/>
  <c r="Y54" i="3"/>
  <c r="Y46" i="3"/>
  <c r="Y28" i="3"/>
  <c r="Y14" i="3"/>
  <c r="Y87" i="3"/>
  <c r="Y85" i="3"/>
  <c r="Y37" i="3"/>
  <c r="Y35" i="3"/>
  <c r="Y84" i="3"/>
  <c r="Y65" i="3"/>
  <c r="Y43" i="3"/>
  <c r="Y78" i="3"/>
  <c r="Y55" i="3"/>
  <c r="Y41" i="3"/>
  <c r="Y64" i="3"/>
  <c r="Y52" i="3"/>
  <c r="Y30" i="3"/>
  <c r="Y73" i="3"/>
  <c r="Y86" i="3"/>
  <c r="Y20" i="3"/>
  <c r="Y66" i="3"/>
  <c r="Y44" i="3"/>
  <c r="Y24" i="3"/>
  <c r="Y109" i="3"/>
  <c r="Y31" i="3"/>
  <c r="Y72" i="3"/>
  <c r="Y39" i="3"/>
  <c r="Y70" i="3"/>
  <c r="Y23" i="3"/>
  <c r="Y83" i="3"/>
  <c r="Y21" i="3"/>
  <c r="Y25" i="3"/>
  <c r="Y48" i="3"/>
  <c r="Y62" i="3"/>
  <c r="Y18" i="3"/>
  <c r="Y61" i="3"/>
  <c r="Y34" i="3"/>
  <c r="Y15" i="3"/>
  <c r="Y58" i="3"/>
  <c r="Y49" i="3"/>
  <c r="Y22" i="3"/>
  <c r="Y47" i="3"/>
  <c r="Y29" i="3"/>
  <c r="Y112" i="3"/>
  <c r="Y121" i="3"/>
  <c r="Z62" i="4" s="1"/>
  <c r="Z65" i="4" s="1"/>
  <c r="Y108" i="3"/>
  <c r="Y42" i="3"/>
  <c r="Y82" i="3"/>
  <c r="Y57" i="3"/>
  <c r="Y16" i="3"/>
  <c r="X88" i="3"/>
  <c r="X109" i="3"/>
  <c r="X115" i="3" s="1"/>
  <c r="Y19" i="4" s="1"/>
  <c r="Y22" i="4" s="1"/>
  <c r="T109" i="3"/>
  <c r="T115" i="3" s="1"/>
  <c r="U19" i="4" s="1"/>
  <c r="U22" i="4" s="1"/>
  <c r="X113" i="7"/>
  <c r="X118" i="7"/>
  <c r="X119" i="7"/>
  <c r="X112" i="7"/>
  <c r="A152" i="7"/>
  <c r="D96" i="2"/>
  <c r="C32" i="6" s="1"/>
  <c r="D16" i="5" s="1"/>
  <c r="E151" i="7"/>
  <c r="D151" i="7"/>
  <c r="C151" i="7"/>
  <c r="F151" i="7"/>
  <c r="G150" i="7"/>
  <c r="D109" i="3"/>
  <c r="Y88" i="3" l="1"/>
  <c r="Z16" i="3"/>
  <c r="Z83" i="3"/>
  <c r="Z66" i="3"/>
  <c r="Z63" i="3"/>
  <c r="Z42" i="3"/>
  <c r="Z32" i="3"/>
  <c r="Z18" i="3"/>
  <c r="Z111" i="3"/>
  <c r="Z74" i="3"/>
  <c r="Z55" i="3"/>
  <c r="Z65" i="3"/>
  <c r="Z36" i="3"/>
  <c r="Z39" i="3"/>
  <c r="Z22" i="3"/>
  <c r="Z112" i="3"/>
  <c r="Z82" i="3"/>
  <c r="Z67" i="3"/>
  <c r="Z45" i="3"/>
  <c r="Z24" i="3"/>
  <c r="Z46" i="3"/>
  <c r="Z29" i="3"/>
  <c r="AA4" i="3"/>
  <c r="AA91" i="3" s="1"/>
  <c r="Z72" i="3"/>
  <c r="Z49" i="3"/>
  <c r="Z61" i="3"/>
  <c r="Z30" i="3"/>
  <c r="Z113" i="3"/>
  <c r="Z75" i="3"/>
  <c r="Z69" i="3"/>
  <c r="Z48" i="3"/>
  <c r="Z20" i="3"/>
  <c r="Z121" i="3"/>
  <c r="AA62" i="4" s="1"/>
  <c r="AA65" i="4" s="1"/>
  <c r="Z85" i="3"/>
  <c r="Z53" i="3"/>
  <c r="Z40" i="3"/>
  <c r="Z13" i="3"/>
  <c r="Z108" i="3"/>
  <c r="Z87" i="3"/>
  <c r="Z52" i="3"/>
  <c r="Z31" i="3"/>
  <c r="Z27" i="3"/>
  <c r="Z109" i="3"/>
  <c r="Z79" i="3"/>
  <c r="Z50" i="3"/>
  <c r="Z37" i="3"/>
  <c r="Z17" i="3"/>
  <c r="Z11" i="3"/>
  <c r="Z84" i="3"/>
  <c r="Z64" i="3"/>
  <c r="Z35" i="3"/>
  <c r="Z94" i="3"/>
  <c r="Z51" i="3"/>
  <c r="Z44" i="3"/>
  <c r="Z95" i="3"/>
  <c r="Z57" i="3"/>
  <c r="Z41" i="3"/>
  <c r="Z70" i="3"/>
  <c r="Z47" i="3"/>
  <c r="Z23" i="3"/>
  <c r="Z73" i="3"/>
  <c r="Z62" i="3"/>
  <c r="Z25" i="3"/>
  <c r="Z80" i="3"/>
  <c r="Z71" i="3"/>
  <c r="Z21" i="3"/>
  <c r="Z78" i="3"/>
  <c r="Z68" i="3"/>
  <c r="Z34" i="3"/>
  <c r="Z59" i="3"/>
  <c r="Z56" i="3"/>
  <c r="Z26" i="3"/>
  <c r="Z54" i="3"/>
  <c r="Z12" i="3"/>
  <c r="Z33" i="3"/>
  <c r="Z43" i="3"/>
  <c r="Z38" i="3"/>
  <c r="Z86" i="3"/>
  <c r="Z60" i="3"/>
  <c r="Z110" i="3"/>
  <c r="Z19" i="3"/>
  <c r="Z58" i="3"/>
  <c r="Z28" i="3"/>
  <c r="Z15" i="3"/>
  <c r="Z10" i="3"/>
  <c r="Z14" i="3"/>
  <c r="Z9" i="3"/>
  <c r="X98" i="3"/>
  <c r="Y48" i="4" s="1"/>
  <c r="Y51" i="4" s="1"/>
  <c r="Y116" i="3"/>
  <c r="Z41" i="4" s="1"/>
  <c r="Y115" i="3"/>
  <c r="Z19" i="4" s="1"/>
  <c r="Z22" i="4" s="1"/>
  <c r="Y44" i="4"/>
  <c r="Y55" i="4"/>
  <c r="Y76" i="3"/>
  <c r="Y77" i="3" s="1"/>
  <c r="Y98" i="3" s="1"/>
  <c r="Z48" i="4" s="1"/>
  <c r="Z51" i="4" s="1"/>
  <c r="D115" i="3"/>
  <c r="E19" i="4" s="1"/>
  <c r="G151" i="7"/>
  <c r="F152" i="7"/>
  <c r="F153" i="7" s="1"/>
  <c r="E152" i="7"/>
  <c r="E153" i="7" s="1"/>
  <c r="D152" i="7"/>
  <c r="D153" i="7" s="1"/>
  <c r="C152" i="7"/>
  <c r="P92" i="3"/>
  <c r="BP92" i="3"/>
  <c r="Y91" i="3"/>
  <c r="CW93" i="3"/>
  <c r="N92" i="3"/>
  <c r="BI92" i="3"/>
  <c r="CV93" i="3"/>
  <c r="AO91" i="3"/>
  <c r="CK89" i="3"/>
  <c r="AY91" i="3"/>
  <c r="BV91" i="3"/>
  <c r="AV90" i="3"/>
  <c r="AX93" i="3"/>
  <c r="BR91" i="3"/>
  <c r="Y90" i="3"/>
  <c r="CL93" i="3"/>
  <c r="BR89" i="3"/>
  <c r="BL90" i="3"/>
  <c r="CI90" i="3"/>
  <c r="U90" i="3"/>
  <c r="F92" i="3"/>
  <c r="AU90" i="3"/>
  <c r="BH91" i="3"/>
  <c r="BI90" i="3"/>
  <c r="BK90" i="3"/>
  <c r="CO92" i="3"/>
  <c r="AY89" i="3"/>
  <c r="CL89" i="3"/>
  <c r="AT93" i="3"/>
  <c r="S93" i="3"/>
  <c r="CV90" i="3"/>
  <c r="BC90" i="3"/>
  <c r="CS92" i="3"/>
  <c r="BD91" i="3"/>
  <c r="BA92" i="3"/>
  <c r="CM90" i="3"/>
  <c r="CR89" i="3"/>
  <c r="H93" i="3"/>
  <c r="CP91" i="3"/>
  <c r="I93" i="3"/>
  <c r="BW93" i="3"/>
  <c r="BC93" i="3"/>
  <c r="BE90" i="3"/>
  <c r="AP90" i="3"/>
  <c r="AM91" i="3"/>
  <c r="CB90" i="3"/>
  <c r="O90" i="3"/>
  <c r="BS91" i="3"/>
  <c r="CB91" i="3"/>
  <c r="AZ92" i="3"/>
  <c r="AY92" i="3"/>
  <c r="CA91" i="3"/>
  <c r="BX91" i="3"/>
  <c r="BH93" i="3"/>
  <c r="BO91" i="3"/>
  <c r="CY91" i="3"/>
  <c r="AZ90" i="3"/>
  <c r="CV89" i="3"/>
  <c r="R91" i="3"/>
  <c r="BM93" i="3"/>
  <c r="AM90" i="3"/>
  <c r="Y92" i="3"/>
  <c r="CP92" i="3"/>
  <c r="AP92" i="3"/>
  <c r="CX89" i="3"/>
  <c r="BD90" i="3"/>
  <c r="AS89" i="3"/>
  <c r="AN92" i="3"/>
  <c r="BK89" i="3"/>
  <c r="CE90" i="3"/>
  <c r="I90" i="3"/>
  <c r="BN92" i="3"/>
  <c r="U92" i="3"/>
  <c r="BE91" i="3"/>
  <c r="BW92" i="3"/>
  <c r="BR93" i="3"/>
  <c r="BQ93" i="3"/>
  <c r="BO93" i="3"/>
  <c r="AT91" i="3"/>
  <c r="P89" i="3"/>
  <c r="AT89" i="3"/>
  <c r="AQ93" i="3"/>
  <c r="AX90" i="3"/>
  <c r="CW89" i="3"/>
  <c r="M92" i="3"/>
  <c r="CY90" i="3"/>
  <c r="CN93" i="3"/>
  <c r="Z92" i="3"/>
  <c r="AU93" i="3"/>
  <c r="CS89" i="3"/>
  <c r="E93" i="3"/>
  <c r="CY93" i="3"/>
  <c r="CN89" i="3"/>
  <c r="BX92" i="3"/>
  <c r="BQ92" i="3"/>
  <c r="AN89" i="3"/>
  <c r="BR90" i="3"/>
  <c r="CC91" i="3"/>
  <c r="BS93" i="3"/>
  <c r="AO89" i="3"/>
  <c r="CC93" i="3"/>
  <c r="BA90" i="3"/>
  <c r="BO89" i="3"/>
  <c r="AV89" i="3"/>
  <c r="BB90" i="3"/>
  <c r="AV91" i="3"/>
  <c r="BG92" i="3"/>
  <c r="BE93" i="3"/>
  <c r="N89" i="3"/>
  <c r="CD89" i="3"/>
  <c r="BU89" i="3"/>
  <c r="AV93" i="3"/>
  <c r="W91" i="3"/>
  <c r="E91" i="3"/>
  <c r="CU93" i="3"/>
  <c r="BT91" i="3"/>
  <c r="K89" i="3"/>
  <c r="CP93" i="3"/>
  <c r="AO90" i="3"/>
  <c r="CX91" i="3"/>
  <c r="M93" i="3"/>
  <c r="BZ92" i="3"/>
  <c r="CG89" i="3"/>
  <c r="CB89" i="3"/>
  <c r="BU91" i="3"/>
  <c r="AN91" i="3"/>
  <c r="BA93" i="3"/>
  <c r="CL90" i="3"/>
  <c r="CT91" i="3"/>
  <c r="K90" i="3"/>
  <c r="AS93" i="3"/>
  <c r="CF90" i="3"/>
  <c r="CH89" i="3"/>
  <c r="CI89" i="3"/>
  <c r="CR92" i="3"/>
  <c r="BB93" i="3"/>
  <c r="BI93" i="3"/>
  <c r="BD89" i="3"/>
  <c r="AR93" i="3"/>
  <c r="BJ91" i="3"/>
  <c r="CT92" i="3"/>
  <c r="BG93" i="3"/>
  <c r="AX91" i="3"/>
  <c r="BY89" i="3"/>
  <c r="U93" i="3"/>
  <c r="W89" i="3"/>
  <c r="Y89" i="3"/>
  <c r="BC92" i="3"/>
  <c r="P93" i="3"/>
  <c r="E92" i="3"/>
  <c r="CF92" i="3"/>
  <c r="AW93" i="3"/>
  <c r="BW90" i="3"/>
  <c r="CW91" i="3"/>
  <c r="CM93" i="3"/>
  <c r="CR91" i="3"/>
  <c r="R89" i="3"/>
  <c r="O91" i="3"/>
  <c r="CQ93" i="3"/>
  <c r="R93" i="3"/>
  <c r="CN92" i="3"/>
  <c r="AQ92" i="3"/>
  <c r="Z89" i="3"/>
  <c r="CL91" i="3"/>
  <c r="BJ92" i="3"/>
  <c r="BP90" i="3"/>
  <c r="AW89" i="3"/>
  <c r="CP89" i="3"/>
  <c r="BS92" i="3"/>
  <c r="Z91" i="3"/>
  <c r="CY92" i="3"/>
  <c r="AT90" i="3"/>
  <c r="CM91" i="3"/>
  <c r="CQ89" i="3"/>
  <c r="AZ93" i="3"/>
  <c r="AO93" i="3"/>
  <c r="CX93" i="3"/>
  <c r="AP93" i="3"/>
  <c r="F90" i="3"/>
  <c r="Q93" i="3"/>
  <c r="BB91" i="3"/>
  <c r="BM91" i="3"/>
  <c r="I89" i="3"/>
  <c r="CB93" i="3"/>
  <c r="Q89" i="3"/>
  <c r="CH90" i="3"/>
  <c r="CS93" i="3"/>
  <c r="CT89" i="3"/>
  <c r="M90" i="3"/>
  <c r="CV91" i="3"/>
  <c r="CM89" i="3"/>
  <c r="BV89" i="3"/>
  <c r="BB92" i="3"/>
  <c r="BQ89" i="3"/>
  <c r="BJ89" i="3"/>
  <c r="CH91" i="3"/>
  <c r="CG90" i="3"/>
  <c r="CJ89" i="3"/>
  <c r="BJ90" i="3"/>
  <c r="I91" i="3"/>
  <c r="CC92" i="3"/>
  <c r="Q91" i="3"/>
  <c r="G89" i="3"/>
  <c r="CA90" i="3"/>
  <c r="BU93" i="3"/>
  <c r="BB89" i="3"/>
  <c r="J91" i="3"/>
  <c r="BQ91" i="3"/>
  <c r="O93" i="3"/>
  <c r="BJ93" i="3"/>
  <c r="BF93" i="3"/>
  <c r="BN93" i="3"/>
  <c r="T89" i="3"/>
  <c r="AW90" i="3"/>
  <c r="J93" i="3"/>
  <c r="AN90" i="3"/>
  <c r="BY90" i="3"/>
  <c r="G90" i="3"/>
  <c r="BI91" i="3"/>
  <c r="AR91" i="3"/>
  <c r="CE91" i="3"/>
  <c r="O92" i="3"/>
  <c r="BU92" i="3"/>
  <c r="J92" i="3"/>
  <c r="CS91" i="3"/>
  <c r="AS91" i="3"/>
  <c r="AR89" i="3"/>
  <c r="AS90" i="3"/>
  <c r="BZ89" i="3"/>
  <c r="CL92" i="3"/>
  <c r="L93" i="3"/>
  <c r="BL93" i="3"/>
  <c r="CT90" i="3"/>
  <c r="G92" i="3"/>
  <c r="M89" i="3"/>
  <c r="BF91" i="3"/>
  <c r="BH89" i="3"/>
  <c r="F91" i="3"/>
  <c r="AW91" i="3"/>
  <c r="AQ89" i="3"/>
  <c r="CG93" i="3"/>
  <c r="BP91" i="3"/>
  <c r="BA89" i="3"/>
  <c r="CD91" i="3"/>
  <c r="BS90" i="3"/>
  <c r="AR92" i="3"/>
  <c r="CU92" i="3"/>
  <c r="BF92" i="3"/>
  <c r="CY89" i="3"/>
  <c r="S90" i="3"/>
  <c r="BE89" i="3"/>
  <c r="CE92" i="3"/>
  <c r="J89" i="3"/>
  <c r="O89" i="3"/>
  <c r="Q90" i="3"/>
  <c r="CE93" i="3"/>
  <c r="BN90" i="3"/>
  <c r="G91" i="3"/>
  <c r="CR90" i="3"/>
  <c r="BT89" i="3"/>
  <c r="BW91" i="3"/>
  <c r="BZ91" i="3"/>
  <c r="AM92" i="3"/>
  <c r="CB92" i="3"/>
  <c r="BH90" i="3"/>
  <c r="BN91" i="3"/>
  <c r="E89" i="3"/>
  <c r="E90" i="3"/>
  <c r="M91" i="3"/>
  <c r="CW90" i="3"/>
  <c r="X89" i="3"/>
  <c r="BZ90" i="3"/>
  <c r="CI91" i="3"/>
  <c r="T92" i="3"/>
  <c r="CE89" i="3"/>
  <c r="CO90" i="3"/>
  <c r="BX89" i="3"/>
  <c r="CI93" i="3"/>
  <c r="G93" i="3"/>
  <c r="BQ90" i="3"/>
  <c r="CV92" i="3"/>
  <c r="BS89" i="3"/>
  <c r="CF91" i="3"/>
  <c r="P91" i="3"/>
  <c r="BZ93" i="3"/>
  <c r="H90" i="3"/>
  <c r="F89" i="3"/>
  <c r="BC91" i="3"/>
  <c r="N93" i="3"/>
  <c r="I92" i="3"/>
  <c r="CJ91" i="3"/>
  <c r="BT90" i="3"/>
  <c r="BK92" i="3"/>
  <c r="AZ89" i="3"/>
  <c r="BF90" i="3"/>
  <c r="L92" i="3"/>
  <c r="T91" i="3"/>
  <c r="CJ90" i="3"/>
  <c r="BY92" i="3"/>
  <c r="U91" i="3"/>
  <c r="CS90" i="3"/>
  <c r="BW89" i="3"/>
  <c r="X91" i="3"/>
  <c r="BO92" i="3"/>
  <c r="AV92" i="3"/>
  <c r="T90" i="3"/>
  <c r="AQ90" i="3"/>
  <c r="CN91" i="3"/>
  <c r="N90" i="3"/>
  <c r="CM92" i="3"/>
  <c r="AY90" i="3"/>
  <c r="CO89" i="3"/>
  <c r="AP91" i="3"/>
  <c r="CK90" i="3"/>
  <c r="X93" i="3"/>
  <c r="CC90" i="3"/>
  <c r="H92" i="3"/>
  <c r="BI89" i="3"/>
  <c r="W93" i="3"/>
  <c r="CR93" i="3"/>
  <c r="BT92" i="3"/>
  <c r="BN89" i="3"/>
  <c r="CT93" i="3"/>
  <c r="BP89" i="3"/>
  <c r="BL89" i="3"/>
  <c r="CW92" i="3"/>
  <c r="K91" i="3"/>
  <c r="BD93" i="3"/>
  <c r="BA91" i="3"/>
  <c r="K93" i="3"/>
  <c r="AW92" i="3"/>
  <c r="BL92" i="3"/>
  <c r="Z90" i="3"/>
  <c r="AY93" i="3"/>
  <c r="N91" i="3"/>
  <c r="R90" i="3"/>
  <c r="BV92" i="3"/>
  <c r="X92" i="3"/>
  <c r="BG89" i="3"/>
  <c r="CC89" i="3"/>
  <c r="CH92" i="3"/>
  <c r="CN90" i="3"/>
  <c r="BE92" i="3"/>
  <c r="AO92" i="3"/>
  <c r="S89" i="3"/>
  <c r="AQ91" i="3"/>
  <c r="BY91" i="3"/>
  <c r="AX92" i="3"/>
  <c r="CO93" i="3"/>
  <c r="CK92" i="3"/>
  <c r="AT92" i="3"/>
  <c r="L91" i="3"/>
  <c r="V93" i="3"/>
  <c r="CG91" i="3"/>
  <c r="L90" i="3"/>
  <c r="BY93" i="3"/>
  <c r="CA92" i="3"/>
  <c r="BM92" i="3"/>
  <c r="Y93" i="3"/>
  <c r="AP89" i="3"/>
  <c r="BP93" i="3"/>
  <c r="L89" i="3"/>
  <c r="BX90" i="3"/>
  <c r="R92" i="3"/>
  <c r="S92" i="3"/>
  <c r="CF93" i="3"/>
  <c r="AM89" i="3"/>
  <c r="CO91" i="3"/>
  <c r="CQ91" i="3"/>
  <c r="BC89" i="3"/>
  <c r="AN93" i="3"/>
  <c r="H91" i="3"/>
  <c r="AS92" i="3"/>
  <c r="BL91" i="3"/>
  <c r="V92" i="3"/>
  <c r="BM89" i="3"/>
  <c r="BO90" i="3"/>
  <c r="BV90" i="3"/>
  <c r="AZ91" i="3"/>
  <c r="CD93" i="3"/>
  <c r="AX89" i="3"/>
  <c r="BK93" i="3"/>
  <c r="AR90" i="3"/>
  <c r="H89" i="3"/>
  <c r="CH93" i="3"/>
  <c r="CI92" i="3"/>
  <c r="CF89" i="3"/>
  <c r="BG91" i="3"/>
  <c r="BG90" i="3"/>
  <c r="CD92" i="3"/>
  <c r="BM90" i="3"/>
  <c r="BT93" i="3"/>
  <c r="K92" i="3"/>
  <c r="BU90" i="3"/>
  <c r="AU89" i="3"/>
  <c r="BK91" i="3"/>
  <c r="CU91" i="3"/>
  <c r="V90" i="3"/>
  <c r="CK93" i="3"/>
  <c r="CQ92" i="3"/>
  <c r="CK91" i="3"/>
  <c r="Q92" i="3"/>
  <c r="AM93" i="3"/>
  <c r="CJ92" i="3"/>
  <c r="CD90" i="3"/>
  <c r="T93" i="3"/>
  <c r="S91" i="3"/>
  <c r="CX90" i="3"/>
  <c r="BV93" i="3"/>
  <c r="W92" i="3"/>
  <c r="P90" i="3"/>
  <c r="BR92" i="3"/>
  <c r="BX93" i="3"/>
  <c r="U89" i="3"/>
  <c r="CX92" i="3"/>
  <c r="X90" i="3"/>
  <c r="W90" i="3"/>
  <c r="AU92" i="3"/>
  <c r="BF89" i="3"/>
  <c r="J90" i="3"/>
  <c r="CJ93" i="3"/>
  <c r="CQ90" i="3"/>
  <c r="AU91" i="3"/>
  <c r="BD92" i="3"/>
  <c r="V89" i="3"/>
  <c r="CU89" i="3"/>
  <c r="CP90" i="3"/>
  <c r="V91" i="3"/>
  <c r="CA93" i="3"/>
  <c r="CG92" i="3"/>
  <c r="F93" i="3"/>
  <c r="Z93" i="3"/>
  <c r="BH92" i="3"/>
  <c r="CA89" i="3"/>
  <c r="CU90" i="3"/>
  <c r="AA89" i="3" l="1"/>
  <c r="AA90" i="3"/>
  <c r="AA93" i="3"/>
  <c r="AA92" i="3"/>
  <c r="Z116" i="3"/>
  <c r="AA41" i="4" s="1"/>
  <c r="Z88" i="3"/>
  <c r="Z76" i="3"/>
  <c r="Z77" i="3" s="1"/>
  <c r="Z98" i="3" s="1"/>
  <c r="AA48" i="4" s="1"/>
  <c r="AA51" i="4" s="1"/>
  <c r="Z44" i="4"/>
  <c r="Z58" i="4" s="1"/>
  <c r="Z55" i="4"/>
  <c r="AA11" i="3"/>
  <c r="AB4" i="3"/>
  <c r="AA84" i="3"/>
  <c r="AA87" i="3"/>
  <c r="AA50" i="3"/>
  <c r="AA59" i="3"/>
  <c r="AA54" i="3"/>
  <c r="AA40" i="3"/>
  <c r="AA36" i="3"/>
  <c r="AA12" i="3"/>
  <c r="AA80" i="3"/>
  <c r="AA71" i="3"/>
  <c r="AA61" i="3"/>
  <c r="AA19" i="3"/>
  <c r="AA67" i="3"/>
  <c r="AA25" i="3"/>
  <c r="AA78" i="3"/>
  <c r="AA68" i="3"/>
  <c r="AA46" i="3"/>
  <c r="AA37" i="3"/>
  <c r="AA27" i="3"/>
  <c r="AA48" i="3"/>
  <c r="AA112" i="3"/>
  <c r="AA86" i="3"/>
  <c r="AA63" i="3"/>
  <c r="AA49" i="3"/>
  <c r="AA35" i="3"/>
  <c r="AA21" i="3"/>
  <c r="AA94" i="3"/>
  <c r="AA56" i="3"/>
  <c r="AA47" i="3"/>
  <c r="AA23" i="3"/>
  <c r="AA83" i="3"/>
  <c r="AA60" i="3"/>
  <c r="AA38" i="3"/>
  <c r="AA10" i="3"/>
  <c r="AA85" i="3"/>
  <c r="AA52" i="3"/>
  <c r="AA53" i="3"/>
  <c r="AA24" i="3"/>
  <c r="AA79" i="3"/>
  <c r="AA82" i="3"/>
  <c r="AA51" i="3"/>
  <c r="AA17" i="3"/>
  <c r="AA72" i="3"/>
  <c r="AA62" i="3"/>
  <c r="AA42" i="3"/>
  <c r="AA75" i="3"/>
  <c r="AA45" i="3"/>
  <c r="AA31" i="3"/>
  <c r="AA14" i="3"/>
  <c r="AA15" i="3"/>
  <c r="AA69" i="3"/>
  <c r="AA58" i="3"/>
  <c r="AA33" i="3"/>
  <c r="AA18" i="3"/>
  <c r="AA121" i="3"/>
  <c r="AB62" i="4" s="1"/>
  <c r="AB65" i="4" s="1"/>
  <c r="AA110" i="3"/>
  <c r="AA66" i="3"/>
  <c r="AA28" i="3"/>
  <c r="AA34" i="3"/>
  <c r="AA64" i="3"/>
  <c r="AA32" i="3"/>
  <c r="AA9" i="3"/>
  <c r="AA57" i="3"/>
  <c r="AA16" i="3"/>
  <c r="AA43" i="3"/>
  <c r="AA29" i="3"/>
  <c r="AA55" i="3"/>
  <c r="AA111" i="3"/>
  <c r="AA74" i="3"/>
  <c r="AA26" i="3"/>
  <c r="AA113" i="3"/>
  <c r="AA30" i="3"/>
  <c r="AA22" i="3"/>
  <c r="AA108" i="3"/>
  <c r="AA44" i="3"/>
  <c r="AA73" i="3"/>
  <c r="AA109" i="3"/>
  <c r="AA41" i="3"/>
  <c r="AA95" i="3"/>
  <c r="AA39" i="3"/>
  <c r="AA70" i="3"/>
  <c r="AA65" i="3"/>
  <c r="AA13" i="3"/>
  <c r="AA20" i="3"/>
  <c r="Y58" i="4"/>
  <c r="Z115" i="3"/>
  <c r="AA19" i="4" s="1"/>
  <c r="AA22" i="4" s="1"/>
  <c r="K96" i="3"/>
  <c r="K97" i="3" s="1"/>
  <c r="L26" i="4" s="1"/>
  <c r="K99" i="3"/>
  <c r="L68" i="4" s="1"/>
  <c r="L71" i="4" s="1"/>
  <c r="AY96" i="3"/>
  <c r="AY97" i="3" s="1"/>
  <c r="AZ26" i="4" s="1"/>
  <c r="AY99" i="3"/>
  <c r="AZ68" i="4" s="1"/>
  <c r="AZ71" i="4" s="1"/>
  <c r="AM96" i="3"/>
  <c r="AM97" i="3" s="1"/>
  <c r="AN26" i="4" s="1"/>
  <c r="AM99" i="3"/>
  <c r="AN68" i="4" s="1"/>
  <c r="AN71" i="4" s="1"/>
  <c r="E96" i="3"/>
  <c r="E99" i="3"/>
  <c r="BV96" i="3"/>
  <c r="BV97" i="3" s="1"/>
  <c r="BW26" i="4" s="1"/>
  <c r="BV99" i="3"/>
  <c r="BW68" i="4" s="1"/>
  <c r="BW71" i="4" s="1"/>
  <c r="R96" i="3"/>
  <c r="R97" i="3" s="1"/>
  <c r="S26" i="4" s="1"/>
  <c r="R99" i="3"/>
  <c r="S68" i="4" s="1"/>
  <c r="S71" i="4" s="1"/>
  <c r="CW96" i="3"/>
  <c r="CW97" i="3" s="1"/>
  <c r="CX26" i="4" s="1"/>
  <c r="CW99" i="3"/>
  <c r="CX68" i="4" s="1"/>
  <c r="CX71" i="4" s="1"/>
  <c r="BP96" i="3"/>
  <c r="BP97" i="3" s="1"/>
  <c r="BQ26" i="4" s="1"/>
  <c r="BP99" i="3"/>
  <c r="BQ68" i="4" s="1"/>
  <c r="BQ71" i="4" s="1"/>
  <c r="S96" i="3"/>
  <c r="S97" i="3" s="1"/>
  <c r="T26" i="4" s="1"/>
  <c r="S99" i="3"/>
  <c r="T68" i="4" s="1"/>
  <c r="T71" i="4" s="1"/>
  <c r="CO96" i="3"/>
  <c r="CO97" i="3" s="1"/>
  <c r="CP26" i="4" s="1"/>
  <c r="CO99" i="3"/>
  <c r="CP68" i="4" s="1"/>
  <c r="CP71" i="4" s="1"/>
  <c r="CU96" i="3"/>
  <c r="CU97" i="3" s="1"/>
  <c r="CV26" i="4" s="1"/>
  <c r="CU99" i="3"/>
  <c r="CV68" i="4" s="1"/>
  <c r="CV71" i="4" s="1"/>
  <c r="BN96" i="3"/>
  <c r="BN97" i="3" s="1"/>
  <c r="BO26" i="4" s="1"/>
  <c r="BN99" i="3"/>
  <c r="BO68" i="4" s="1"/>
  <c r="BO71" i="4" s="1"/>
  <c r="BX96" i="3"/>
  <c r="BX97" i="3" s="1"/>
  <c r="BY26" i="4" s="1"/>
  <c r="BX99" i="3"/>
  <c r="BY68" i="4" s="1"/>
  <c r="BY71" i="4" s="1"/>
  <c r="O96" i="3"/>
  <c r="O97" i="3" s="1"/>
  <c r="P26" i="4" s="1"/>
  <c r="O99" i="3"/>
  <c r="P68" i="4" s="1"/>
  <c r="P71" i="4" s="1"/>
  <c r="BA96" i="3"/>
  <c r="BA97" i="3" s="1"/>
  <c r="BB26" i="4" s="1"/>
  <c r="BA99" i="3"/>
  <c r="BB68" i="4" s="1"/>
  <c r="BB71" i="4" s="1"/>
  <c r="CM96" i="3"/>
  <c r="CM97" i="3" s="1"/>
  <c r="CN26" i="4" s="1"/>
  <c r="CM99" i="3"/>
  <c r="CN68" i="4" s="1"/>
  <c r="CN71" i="4" s="1"/>
  <c r="CP96" i="3"/>
  <c r="CP97" i="3" s="1"/>
  <c r="CQ26" i="4" s="1"/>
  <c r="CP99" i="3"/>
  <c r="CQ68" i="4" s="1"/>
  <c r="CQ71" i="4" s="1"/>
  <c r="BD96" i="3"/>
  <c r="BD97" i="3" s="1"/>
  <c r="BE26" i="4" s="1"/>
  <c r="BD99" i="3"/>
  <c r="BE68" i="4" s="1"/>
  <c r="BE71" i="4" s="1"/>
  <c r="AV96" i="3"/>
  <c r="AV97" i="3" s="1"/>
  <c r="AW26" i="4" s="1"/>
  <c r="AV99" i="3"/>
  <c r="AW68" i="4" s="1"/>
  <c r="AW71" i="4" s="1"/>
  <c r="CA96" i="3"/>
  <c r="CA97" i="3" s="1"/>
  <c r="CB26" i="4" s="1"/>
  <c r="CA99" i="3"/>
  <c r="CB68" i="4" s="1"/>
  <c r="CB71" i="4" s="1"/>
  <c r="V96" i="3"/>
  <c r="V97" i="3" s="1"/>
  <c r="W26" i="4" s="1"/>
  <c r="V99" i="3"/>
  <c r="W68" i="4" s="1"/>
  <c r="W71" i="4" s="1"/>
  <c r="BM96" i="3"/>
  <c r="BM97" i="3" s="1"/>
  <c r="BN26" i="4" s="1"/>
  <c r="BM99" i="3"/>
  <c r="BN68" i="4" s="1"/>
  <c r="BN71" i="4" s="1"/>
  <c r="F96" i="3"/>
  <c r="F97" i="3" s="1"/>
  <c r="G26" i="4" s="1"/>
  <c r="F99" i="3"/>
  <c r="G68" i="4" s="1"/>
  <c r="G71" i="4" s="1"/>
  <c r="J96" i="3"/>
  <c r="J97" i="3" s="1"/>
  <c r="K26" i="4" s="1"/>
  <c r="J99" i="3"/>
  <c r="K68" i="4" s="1"/>
  <c r="K71" i="4" s="1"/>
  <c r="AW96" i="3"/>
  <c r="AW97" i="3" s="1"/>
  <c r="AX26" i="4" s="1"/>
  <c r="AW99" i="3"/>
  <c r="AX68" i="4" s="1"/>
  <c r="AX71" i="4" s="1"/>
  <c r="Y96" i="3"/>
  <c r="Y97" i="3" s="1"/>
  <c r="Z26" i="4" s="1"/>
  <c r="Y99" i="3"/>
  <c r="Z68" i="4" s="1"/>
  <c r="Z71" i="4" s="1"/>
  <c r="BO96" i="3"/>
  <c r="BO97" i="3" s="1"/>
  <c r="BP26" i="4" s="1"/>
  <c r="BO99" i="3"/>
  <c r="BP68" i="4" s="1"/>
  <c r="BP71" i="4" s="1"/>
  <c r="CN96" i="3"/>
  <c r="CN97" i="3" s="1"/>
  <c r="CO26" i="4" s="1"/>
  <c r="CN99" i="3"/>
  <c r="CO68" i="4" s="1"/>
  <c r="CO71" i="4" s="1"/>
  <c r="CF96" i="3"/>
  <c r="CF97" i="3" s="1"/>
  <c r="CG26" i="4" s="1"/>
  <c r="CF99" i="3"/>
  <c r="CG68" i="4" s="1"/>
  <c r="CG71" i="4" s="1"/>
  <c r="CE96" i="3"/>
  <c r="CE97" i="3" s="1"/>
  <c r="CF26" i="4" s="1"/>
  <c r="CE99" i="3"/>
  <c r="CF68" i="4" s="1"/>
  <c r="CF71" i="4" s="1"/>
  <c r="W96" i="3"/>
  <c r="W97" i="3" s="1"/>
  <c r="X26" i="4" s="1"/>
  <c r="W99" i="3"/>
  <c r="X68" i="4" s="1"/>
  <c r="X71" i="4" s="1"/>
  <c r="CB96" i="3"/>
  <c r="CB97" i="3" s="1"/>
  <c r="CC26" i="4" s="1"/>
  <c r="CB99" i="3"/>
  <c r="CC68" i="4" s="1"/>
  <c r="CC71" i="4" s="1"/>
  <c r="AT96" i="3"/>
  <c r="AT97" i="3" s="1"/>
  <c r="AU26" i="4" s="1"/>
  <c r="AT99" i="3"/>
  <c r="AU68" i="4" s="1"/>
  <c r="AU71" i="4" s="1"/>
  <c r="BK96" i="3"/>
  <c r="BK97" i="3" s="1"/>
  <c r="BL26" i="4" s="1"/>
  <c r="BK99" i="3"/>
  <c r="BL68" i="4" s="1"/>
  <c r="BL71" i="4" s="1"/>
  <c r="AQ96" i="3"/>
  <c r="AQ97" i="3" s="1"/>
  <c r="AR26" i="4" s="1"/>
  <c r="AQ99" i="3"/>
  <c r="AR68" i="4" s="1"/>
  <c r="AR71" i="4" s="1"/>
  <c r="BZ96" i="3"/>
  <c r="BZ97" i="3" s="1"/>
  <c r="CA26" i="4" s="1"/>
  <c r="BZ99" i="3"/>
  <c r="CA68" i="4" s="1"/>
  <c r="CA71" i="4" s="1"/>
  <c r="CT96" i="3"/>
  <c r="CT97" i="3" s="1"/>
  <c r="CU26" i="4" s="1"/>
  <c r="CT99" i="3"/>
  <c r="CU68" i="4" s="1"/>
  <c r="CU71" i="4" s="1"/>
  <c r="P96" i="3"/>
  <c r="P97" i="3" s="1"/>
  <c r="Q26" i="4" s="1"/>
  <c r="P99" i="3"/>
  <c r="Q68" i="4" s="1"/>
  <c r="Q71" i="4" s="1"/>
  <c r="CV96" i="3"/>
  <c r="CV97" i="3" s="1"/>
  <c r="CW26" i="4" s="1"/>
  <c r="CV99" i="3"/>
  <c r="CW68" i="4" s="1"/>
  <c r="CW71" i="4" s="1"/>
  <c r="G152" i="7"/>
  <c r="G153" i="7" s="1"/>
  <c r="C153" i="7"/>
  <c r="AU96" i="3"/>
  <c r="AU97" i="3" s="1"/>
  <c r="AV26" i="4" s="1"/>
  <c r="AU99" i="3"/>
  <c r="AV68" i="4" s="1"/>
  <c r="AV71" i="4" s="1"/>
  <c r="L96" i="3"/>
  <c r="L97" i="3" s="1"/>
  <c r="M26" i="4" s="1"/>
  <c r="L99" i="3"/>
  <c r="M68" i="4" s="1"/>
  <c r="M71" i="4" s="1"/>
  <c r="CC96" i="3"/>
  <c r="CC97" i="3" s="1"/>
  <c r="CD26" i="4" s="1"/>
  <c r="CC99" i="3"/>
  <c r="CD68" i="4" s="1"/>
  <c r="CD71" i="4" s="1"/>
  <c r="BI96" i="3"/>
  <c r="BI97" i="3" s="1"/>
  <c r="BJ26" i="4" s="1"/>
  <c r="BI99" i="3"/>
  <c r="BJ68" i="4" s="1"/>
  <c r="BJ71" i="4" s="1"/>
  <c r="BE96" i="3"/>
  <c r="BE97" i="3" s="1"/>
  <c r="BF26" i="4" s="1"/>
  <c r="BE99" i="3"/>
  <c r="BF68" i="4" s="1"/>
  <c r="BF71" i="4" s="1"/>
  <c r="BY96" i="3"/>
  <c r="BY97" i="3" s="1"/>
  <c r="BZ26" i="4" s="1"/>
  <c r="BY99" i="3"/>
  <c r="BZ68" i="4" s="1"/>
  <c r="BZ71" i="4" s="1"/>
  <c r="CI96" i="3"/>
  <c r="CI97" i="3" s="1"/>
  <c r="CJ26" i="4" s="1"/>
  <c r="CI99" i="3"/>
  <c r="CJ68" i="4" s="1"/>
  <c r="CJ71" i="4" s="1"/>
  <c r="CG96" i="3"/>
  <c r="CG97" i="3" s="1"/>
  <c r="CH26" i="4" s="1"/>
  <c r="CG99" i="3"/>
  <c r="CH68" i="4" s="1"/>
  <c r="CH71" i="4" s="1"/>
  <c r="CK96" i="3"/>
  <c r="CK97" i="3" s="1"/>
  <c r="CL26" i="4" s="1"/>
  <c r="CK99" i="3"/>
  <c r="CL68" i="4" s="1"/>
  <c r="CL71" i="4" s="1"/>
  <c r="U96" i="3"/>
  <c r="U97" i="3" s="1"/>
  <c r="V26" i="4" s="1"/>
  <c r="U99" i="3"/>
  <c r="V68" i="4" s="1"/>
  <c r="V71" i="4" s="1"/>
  <c r="CJ96" i="3"/>
  <c r="CJ97" i="3" s="1"/>
  <c r="CK26" i="4" s="1"/>
  <c r="CJ99" i="3"/>
  <c r="CK68" i="4" s="1"/>
  <c r="CK71" i="4" s="1"/>
  <c r="CS96" i="3"/>
  <c r="CS97" i="3" s="1"/>
  <c r="CT26" i="4" s="1"/>
  <c r="CS99" i="3"/>
  <c r="CT68" i="4" s="1"/>
  <c r="CT71" i="4" s="1"/>
  <c r="AP96" i="3"/>
  <c r="AP97" i="3" s="1"/>
  <c r="AQ26" i="4" s="1"/>
  <c r="AP99" i="3"/>
  <c r="AQ68" i="4" s="1"/>
  <c r="AQ71" i="4" s="1"/>
  <c r="X96" i="3"/>
  <c r="X97" i="3" s="1"/>
  <c r="Y26" i="4" s="1"/>
  <c r="X99" i="3"/>
  <c r="Y68" i="4" s="1"/>
  <c r="Y71" i="4" s="1"/>
  <c r="BT96" i="3"/>
  <c r="BT97" i="3" s="1"/>
  <c r="BU26" i="4" s="1"/>
  <c r="BT99" i="3"/>
  <c r="BU68" i="4" s="1"/>
  <c r="BU71" i="4" s="1"/>
  <c r="CY96" i="3"/>
  <c r="CY97" i="3" s="1"/>
  <c r="CZ26" i="4" s="1"/>
  <c r="CY99" i="3"/>
  <c r="CZ68" i="4" s="1"/>
  <c r="CZ71" i="4" s="1"/>
  <c r="Q96" i="3"/>
  <c r="Q97" i="3" s="1"/>
  <c r="R26" i="4" s="1"/>
  <c r="Q99" i="3"/>
  <c r="R68" i="4" s="1"/>
  <c r="R71" i="4" s="1"/>
  <c r="CQ96" i="3"/>
  <c r="CQ97" i="3" s="1"/>
  <c r="CR26" i="4" s="1"/>
  <c r="CQ99" i="3"/>
  <c r="CR68" i="4" s="1"/>
  <c r="CR71" i="4" s="1"/>
  <c r="CD96" i="3"/>
  <c r="CD97" i="3" s="1"/>
  <c r="CE26" i="4" s="1"/>
  <c r="CD99" i="3"/>
  <c r="CE68" i="4" s="1"/>
  <c r="CE71" i="4" s="1"/>
  <c r="AR96" i="3"/>
  <c r="AR97" i="3" s="1"/>
  <c r="AS26" i="4" s="1"/>
  <c r="AR99" i="3"/>
  <c r="AS68" i="4" s="1"/>
  <c r="AS71" i="4" s="1"/>
  <c r="CR96" i="3"/>
  <c r="CR97" i="3" s="1"/>
  <c r="CS26" i="4" s="1"/>
  <c r="CR99" i="3"/>
  <c r="CS68" i="4" s="1"/>
  <c r="CS71" i="4" s="1"/>
  <c r="BC96" i="3"/>
  <c r="BC97" i="3" s="1"/>
  <c r="BD26" i="4" s="1"/>
  <c r="BC99" i="3"/>
  <c r="BD68" i="4" s="1"/>
  <c r="BD71" i="4" s="1"/>
  <c r="BS96" i="3"/>
  <c r="BS97" i="3" s="1"/>
  <c r="BT26" i="4" s="1"/>
  <c r="BS99" i="3"/>
  <c r="BT68" i="4" s="1"/>
  <c r="BT71" i="4" s="1"/>
  <c r="BH96" i="3"/>
  <c r="BH97" i="3" s="1"/>
  <c r="BI26" i="4" s="1"/>
  <c r="BH99" i="3"/>
  <c r="BI68" i="4" s="1"/>
  <c r="BI71" i="4" s="1"/>
  <c r="N96" i="3"/>
  <c r="N97" i="3" s="1"/>
  <c r="O26" i="4" s="1"/>
  <c r="N99" i="3"/>
  <c r="O68" i="4" s="1"/>
  <c r="O71" i="4" s="1"/>
  <c r="CX96" i="3"/>
  <c r="CX97" i="3" s="1"/>
  <c r="CY26" i="4" s="1"/>
  <c r="CX99" i="3"/>
  <c r="CY68" i="4" s="1"/>
  <c r="CY71" i="4" s="1"/>
  <c r="H96" i="3"/>
  <c r="H97" i="3" s="1"/>
  <c r="I26" i="4" s="1"/>
  <c r="H99" i="3"/>
  <c r="I68" i="4" s="1"/>
  <c r="I71" i="4" s="1"/>
  <c r="BG96" i="3"/>
  <c r="BG97" i="3" s="1"/>
  <c r="BH26" i="4" s="1"/>
  <c r="BG99" i="3"/>
  <c r="BH68" i="4" s="1"/>
  <c r="BH71" i="4" s="1"/>
  <c r="AZ96" i="3"/>
  <c r="AZ97" i="3" s="1"/>
  <c r="BA26" i="4" s="1"/>
  <c r="AZ99" i="3"/>
  <c r="BA68" i="4" s="1"/>
  <c r="BA71" i="4" s="1"/>
  <c r="CH96" i="3"/>
  <c r="CH97" i="3" s="1"/>
  <c r="CI26" i="4" s="1"/>
  <c r="CH99" i="3"/>
  <c r="CI68" i="4" s="1"/>
  <c r="CI71" i="4" s="1"/>
  <c r="BU96" i="3"/>
  <c r="BU97" i="3" s="1"/>
  <c r="BV26" i="4" s="1"/>
  <c r="BU99" i="3"/>
  <c r="BV68" i="4" s="1"/>
  <c r="BV71" i="4" s="1"/>
  <c r="AO96" i="3"/>
  <c r="AO97" i="3" s="1"/>
  <c r="AP26" i="4" s="1"/>
  <c r="AO99" i="3"/>
  <c r="AP68" i="4" s="1"/>
  <c r="AP71" i="4" s="1"/>
  <c r="AS96" i="3"/>
  <c r="AS97" i="3" s="1"/>
  <c r="AT26" i="4" s="1"/>
  <c r="AS99" i="3"/>
  <c r="AT68" i="4" s="1"/>
  <c r="AT71" i="4" s="1"/>
  <c r="BF96" i="3"/>
  <c r="BF97" i="3" s="1"/>
  <c r="BG26" i="4" s="1"/>
  <c r="BF99" i="3"/>
  <c r="BG68" i="4" s="1"/>
  <c r="BG71" i="4" s="1"/>
  <c r="AX96" i="3"/>
  <c r="AX97" i="3" s="1"/>
  <c r="AY26" i="4" s="1"/>
  <c r="AX99" i="3"/>
  <c r="AY68" i="4" s="1"/>
  <c r="AY71" i="4" s="1"/>
  <c r="T96" i="3"/>
  <c r="T97" i="3" s="1"/>
  <c r="U26" i="4" s="1"/>
  <c r="T99" i="3"/>
  <c r="U68" i="4" s="1"/>
  <c r="U71" i="4" s="1"/>
  <c r="BJ96" i="3"/>
  <c r="BJ97" i="3" s="1"/>
  <c r="BK26" i="4" s="1"/>
  <c r="BJ99" i="3"/>
  <c r="BK68" i="4" s="1"/>
  <c r="BK71" i="4" s="1"/>
  <c r="I96" i="3"/>
  <c r="I97" i="3" s="1"/>
  <c r="J26" i="4" s="1"/>
  <c r="I99" i="3"/>
  <c r="J68" i="4" s="1"/>
  <c r="J71" i="4" s="1"/>
  <c r="BR96" i="3"/>
  <c r="BR97" i="3" s="1"/>
  <c r="BS26" i="4" s="1"/>
  <c r="BR99" i="3"/>
  <c r="BS68" i="4" s="1"/>
  <c r="BS71" i="4" s="1"/>
  <c r="E33" i="4"/>
  <c r="E22" i="4"/>
  <c r="BB96" i="3"/>
  <c r="BB97" i="3" s="1"/>
  <c r="BC26" i="4" s="1"/>
  <c r="BB99" i="3"/>
  <c r="BC68" i="4" s="1"/>
  <c r="BC71" i="4" s="1"/>
  <c r="Z96" i="3"/>
  <c r="BL96" i="3"/>
  <c r="BL97" i="3" s="1"/>
  <c r="BM26" i="4" s="1"/>
  <c r="BL99" i="3"/>
  <c r="BM68" i="4" s="1"/>
  <c r="BM71" i="4" s="1"/>
  <c r="BW96" i="3"/>
  <c r="BW97" i="3" s="1"/>
  <c r="BX26" i="4" s="1"/>
  <c r="BW99" i="3"/>
  <c r="BX68" i="4" s="1"/>
  <c r="BX71" i="4" s="1"/>
  <c r="M96" i="3"/>
  <c r="M97" i="3" s="1"/>
  <c r="N26" i="4" s="1"/>
  <c r="M99" i="3"/>
  <c r="N68" i="4" s="1"/>
  <c r="N71" i="4" s="1"/>
  <c r="G96" i="3"/>
  <c r="G97" i="3" s="1"/>
  <c r="H26" i="4" s="1"/>
  <c r="G99" i="3"/>
  <c r="H68" i="4" s="1"/>
  <c r="H71" i="4" s="1"/>
  <c r="BQ96" i="3"/>
  <c r="BQ97" i="3" s="1"/>
  <c r="BR26" i="4" s="1"/>
  <c r="BQ99" i="3"/>
  <c r="BR68" i="4" s="1"/>
  <c r="BR71" i="4" s="1"/>
  <c r="AN96" i="3"/>
  <c r="AN97" i="3" s="1"/>
  <c r="AO26" i="4" s="1"/>
  <c r="AN99" i="3"/>
  <c r="AO68" i="4" s="1"/>
  <c r="AO71" i="4" s="1"/>
  <c r="CL96" i="3"/>
  <c r="CL97" i="3" s="1"/>
  <c r="CM26" i="4" s="1"/>
  <c r="CL99" i="3"/>
  <c r="CM68" i="4" s="1"/>
  <c r="CM71" i="4" s="1"/>
  <c r="AA96" i="3" l="1"/>
  <c r="AC4" i="3"/>
  <c r="AB20" i="3"/>
  <c r="AB94" i="3"/>
  <c r="AB67" i="3"/>
  <c r="AB64" i="3"/>
  <c r="AB53" i="3"/>
  <c r="AB38" i="3"/>
  <c r="AB21" i="3"/>
  <c r="AB79" i="3"/>
  <c r="AB65" i="3"/>
  <c r="AB49" i="3"/>
  <c r="AB26" i="3"/>
  <c r="AB40" i="3"/>
  <c r="AB75" i="3"/>
  <c r="AB62" i="3"/>
  <c r="AB52" i="3"/>
  <c r="AB14" i="3"/>
  <c r="AB27" i="3"/>
  <c r="AB72" i="3"/>
  <c r="AB86" i="3"/>
  <c r="AB42" i="3"/>
  <c r="AB33" i="3"/>
  <c r="AB24" i="3"/>
  <c r="AB11" i="3"/>
  <c r="AB108" i="3"/>
  <c r="AB71" i="3"/>
  <c r="AB82" i="3"/>
  <c r="AB58" i="3"/>
  <c r="AB83" i="3"/>
  <c r="AB17" i="3"/>
  <c r="AB19" i="3"/>
  <c r="AB112" i="3"/>
  <c r="AB69" i="3"/>
  <c r="AB57" i="3"/>
  <c r="AB55" i="3"/>
  <c r="AB35" i="3"/>
  <c r="AB10" i="3"/>
  <c r="AB111" i="3"/>
  <c r="AB84" i="3"/>
  <c r="AB56" i="3"/>
  <c r="AB43" i="3"/>
  <c r="AB23" i="3"/>
  <c r="AB31" i="3"/>
  <c r="AB110" i="3"/>
  <c r="AB87" i="3"/>
  <c r="AB51" i="3"/>
  <c r="AB48" i="3"/>
  <c r="AB25" i="3"/>
  <c r="AB22" i="3"/>
  <c r="AB73" i="3"/>
  <c r="AB63" i="3"/>
  <c r="AB30" i="3"/>
  <c r="AB74" i="3"/>
  <c r="AB60" i="3"/>
  <c r="AB80" i="3"/>
  <c r="AB41" i="3"/>
  <c r="AB32" i="3"/>
  <c r="AB61" i="3"/>
  <c r="AB37" i="3"/>
  <c r="AB70" i="3"/>
  <c r="AB39" i="3"/>
  <c r="AB66" i="3"/>
  <c r="AB50" i="3"/>
  <c r="AB85" i="3"/>
  <c r="AB45" i="3"/>
  <c r="AB34" i="3"/>
  <c r="AB47" i="3"/>
  <c r="AB78" i="3"/>
  <c r="AB59" i="3"/>
  <c r="AB68" i="3"/>
  <c r="AB29" i="3"/>
  <c r="AB44" i="3"/>
  <c r="AB113" i="3"/>
  <c r="AB54" i="3"/>
  <c r="AB46" i="3"/>
  <c r="AB121" i="3"/>
  <c r="AC62" i="4" s="1"/>
  <c r="AC65" i="4" s="1"/>
  <c r="AB15" i="3"/>
  <c r="AB95" i="3"/>
  <c r="AB28" i="3"/>
  <c r="AB36" i="3"/>
  <c r="AB13" i="3"/>
  <c r="AB18" i="3"/>
  <c r="AB9" i="3"/>
  <c r="AB12" i="3"/>
  <c r="AB16" i="3"/>
  <c r="AB93" i="3"/>
  <c r="AB89" i="3"/>
  <c r="AB92" i="3"/>
  <c r="AB90" i="3"/>
  <c r="AB91" i="3"/>
  <c r="AA88" i="3"/>
  <c r="AA58" i="4"/>
  <c r="AA115" i="3"/>
  <c r="AB19" i="4" s="1"/>
  <c r="AB22" i="4" s="1"/>
  <c r="AA116" i="3"/>
  <c r="AB41" i="4" s="1"/>
  <c r="AA77" i="3"/>
  <c r="Z99" i="3"/>
  <c r="AA68" i="4" s="1"/>
  <c r="AA71" i="4" s="1"/>
  <c r="Z97" i="3"/>
  <c r="AA26" i="4" s="1"/>
  <c r="AA33" i="4" s="1"/>
  <c r="AA76" i="3"/>
  <c r="AA44" i="4"/>
  <c r="AA55" i="4"/>
  <c r="S29" i="4"/>
  <c r="BX29" i="4"/>
  <c r="BX36" i="4" s="1"/>
  <c r="BX33" i="4"/>
  <c r="BG29" i="4"/>
  <c r="BG36" i="4" s="1"/>
  <c r="BG33" i="4"/>
  <c r="BH29" i="4"/>
  <c r="BH36" i="4" s="1"/>
  <c r="BH33" i="4"/>
  <c r="BJ29" i="4"/>
  <c r="BJ36" i="4" s="1"/>
  <c r="BJ33" i="4"/>
  <c r="CW29" i="4"/>
  <c r="CW36" i="4" s="1"/>
  <c r="CW33" i="4"/>
  <c r="BL29" i="4"/>
  <c r="BL36" i="4" s="1"/>
  <c r="BL33" i="4"/>
  <c r="BI29" i="4"/>
  <c r="BI36" i="4" s="1"/>
  <c r="BI33" i="4"/>
  <c r="BU29" i="4"/>
  <c r="BU36" i="4" s="1"/>
  <c r="BU33" i="4"/>
  <c r="CL29" i="4"/>
  <c r="CL36" i="4" s="1"/>
  <c r="CL33" i="4"/>
  <c r="CG29" i="4"/>
  <c r="CG36" i="4" s="1"/>
  <c r="CG33" i="4"/>
  <c r="G29" i="4"/>
  <c r="G36" i="4" s="1"/>
  <c r="G33" i="4"/>
  <c r="CQ29" i="4"/>
  <c r="CQ36" i="4" s="1"/>
  <c r="CQ33" i="4"/>
  <c r="CV29" i="4"/>
  <c r="CV36" i="4" s="1"/>
  <c r="CV33" i="4"/>
  <c r="AO29" i="4"/>
  <c r="AO36" i="4" s="1"/>
  <c r="AO33" i="4"/>
  <c r="BS29" i="4"/>
  <c r="BS36" i="4" s="1"/>
  <c r="BS33" i="4"/>
  <c r="BT29" i="4"/>
  <c r="BT36" i="4" s="1"/>
  <c r="BT33" i="4"/>
  <c r="AS29" i="4"/>
  <c r="AS36" i="4" s="1"/>
  <c r="AS33" i="4"/>
  <c r="Y29" i="4"/>
  <c r="Y36" i="4" s="1"/>
  <c r="Y33" i="4"/>
  <c r="CO29" i="4"/>
  <c r="CO36" i="4" s="1"/>
  <c r="CO33" i="4"/>
  <c r="BN29" i="4"/>
  <c r="BN36" i="4" s="1"/>
  <c r="BN33" i="4"/>
  <c r="CN29" i="4"/>
  <c r="CN36" i="4" s="1"/>
  <c r="CN33" i="4"/>
  <c r="CP29" i="4"/>
  <c r="CP36" i="4" s="1"/>
  <c r="CP33" i="4"/>
  <c r="BW29" i="4"/>
  <c r="BW36" i="4" s="1"/>
  <c r="BW33" i="4"/>
  <c r="F68" i="4"/>
  <c r="CS29" i="4"/>
  <c r="CS36" i="4" s="1"/>
  <c r="CS33" i="4"/>
  <c r="BM29" i="4"/>
  <c r="BM36" i="4" s="1"/>
  <c r="BM33" i="4"/>
  <c r="AT29" i="4"/>
  <c r="AT36" i="4" s="1"/>
  <c r="AT33" i="4"/>
  <c r="I29" i="4"/>
  <c r="CD29" i="4"/>
  <c r="CD36" i="4" s="1"/>
  <c r="CD33" i="4"/>
  <c r="Q29" i="4"/>
  <c r="Q36" i="4" s="1"/>
  <c r="Q33" i="4"/>
  <c r="AU29" i="4"/>
  <c r="AU36" i="4" s="1"/>
  <c r="AU33" i="4"/>
  <c r="CE29" i="4"/>
  <c r="CE36" i="4" s="1"/>
  <c r="CE33" i="4"/>
  <c r="AQ29" i="4"/>
  <c r="AQ36" i="4" s="1"/>
  <c r="AQ33" i="4"/>
  <c r="BP29" i="4"/>
  <c r="BP36" i="4" s="1"/>
  <c r="BP33" i="4"/>
  <c r="W29" i="4"/>
  <c r="W36" i="4" s="1"/>
  <c r="W33" i="4"/>
  <c r="BB29" i="4"/>
  <c r="BB36" i="4" s="1"/>
  <c r="BB33" i="4"/>
  <c r="T29" i="4"/>
  <c r="T36" i="4" s="1"/>
  <c r="T33" i="4"/>
  <c r="CH29" i="4"/>
  <c r="CH36" i="4" s="1"/>
  <c r="CH33" i="4"/>
  <c r="M29" i="4"/>
  <c r="M36" i="4" s="1"/>
  <c r="M33" i="4"/>
  <c r="E97" i="3"/>
  <c r="CR29" i="4"/>
  <c r="CR36" i="4" s="1"/>
  <c r="CR33" i="4"/>
  <c r="CC29" i="4"/>
  <c r="CC36" i="4" s="1"/>
  <c r="CC33" i="4"/>
  <c r="Z29" i="4"/>
  <c r="Z36" i="4" s="1"/>
  <c r="Z33" i="4"/>
  <c r="CB29" i="4"/>
  <c r="CB36" i="4" s="1"/>
  <c r="CB33" i="4"/>
  <c r="P29" i="4"/>
  <c r="P36" i="4" s="1"/>
  <c r="P33" i="4"/>
  <c r="AA29" i="4"/>
  <c r="AA36" i="4" s="1"/>
  <c r="BK29" i="4"/>
  <c r="BK36" i="4" s="1"/>
  <c r="BK33" i="4"/>
  <c r="BV29" i="4"/>
  <c r="BV36" i="4" s="1"/>
  <c r="BV33" i="4"/>
  <c r="CJ29" i="4"/>
  <c r="CJ36" i="4" s="1"/>
  <c r="CJ33" i="4"/>
  <c r="AV29" i="4"/>
  <c r="AV36" i="4" s="1"/>
  <c r="AV33" i="4"/>
  <c r="CU29" i="4"/>
  <c r="CU36" i="4" s="1"/>
  <c r="CU33" i="4"/>
  <c r="AN29" i="4"/>
  <c r="AN36" i="4" s="1"/>
  <c r="AN33" i="4"/>
  <c r="BD29" i="4"/>
  <c r="BD36" i="4" s="1"/>
  <c r="BD33" i="4"/>
  <c r="R29" i="4"/>
  <c r="R36" i="4" s="1"/>
  <c r="R33" i="4"/>
  <c r="CK29" i="4"/>
  <c r="CK36" i="4" s="1"/>
  <c r="CK33" i="4"/>
  <c r="X29" i="4"/>
  <c r="AX29" i="4"/>
  <c r="AX36" i="4" s="1"/>
  <c r="AX33" i="4"/>
  <c r="AW29" i="4"/>
  <c r="AW36" i="4" s="1"/>
  <c r="AW33" i="4"/>
  <c r="BY29" i="4"/>
  <c r="BY36" i="4" s="1"/>
  <c r="BY33" i="4"/>
  <c r="BQ29" i="4"/>
  <c r="BQ36" i="4" s="1"/>
  <c r="BQ33" i="4"/>
  <c r="BR29" i="4"/>
  <c r="BR36" i="4" s="1"/>
  <c r="BR33" i="4"/>
  <c r="CM29" i="4"/>
  <c r="CM36" i="4" s="1"/>
  <c r="CM33" i="4"/>
  <c r="H29" i="4"/>
  <c r="H36" i="4" s="1"/>
  <c r="H33" i="4"/>
  <c r="BC29" i="4"/>
  <c r="BC36" i="4" s="1"/>
  <c r="BC33" i="4"/>
  <c r="U29" i="4"/>
  <c r="U36" i="4" s="1"/>
  <c r="U33" i="4"/>
  <c r="BZ29" i="4"/>
  <c r="BZ36" i="4" s="1"/>
  <c r="BZ33" i="4"/>
  <c r="CA29" i="4"/>
  <c r="CA36" i="4" s="1"/>
  <c r="CA33" i="4"/>
  <c r="AZ29" i="4"/>
  <c r="AZ36" i="4" s="1"/>
  <c r="AZ33" i="4"/>
  <c r="J29" i="4"/>
  <c r="J36" i="4" s="1"/>
  <c r="J33" i="4"/>
  <c r="CT29" i="4"/>
  <c r="CT36" i="4" s="1"/>
  <c r="CT33" i="4"/>
  <c r="CY29" i="4"/>
  <c r="CY36" i="4" s="1"/>
  <c r="CY33" i="4"/>
  <c r="CI29" i="4"/>
  <c r="CI36" i="4" s="1"/>
  <c r="CI33" i="4"/>
  <c r="E36" i="4"/>
  <c r="O29" i="4"/>
  <c r="O36" i="4" s="1"/>
  <c r="O33" i="4"/>
  <c r="CZ29" i="4"/>
  <c r="CZ36" i="4" s="1"/>
  <c r="CZ33" i="4"/>
  <c r="V29" i="4"/>
  <c r="V36" i="4" s="1"/>
  <c r="V33" i="4"/>
  <c r="CF29" i="4"/>
  <c r="CF36" i="4" s="1"/>
  <c r="CF33" i="4"/>
  <c r="K29" i="4"/>
  <c r="K36" i="4" s="1"/>
  <c r="K33" i="4"/>
  <c r="BE29" i="4"/>
  <c r="BE36" i="4" s="1"/>
  <c r="BE33" i="4"/>
  <c r="BO29" i="4"/>
  <c r="BO36" i="4" s="1"/>
  <c r="BO33" i="4"/>
  <c r="CX29" i="4"/>
  <c r="CX36" i="4" s="1"/>
  <c r="CX33" i="4"/>
  <c r="AP29" i="4"/>
  <c r="AP36" i="4" s="1"/>
  <c r="AP33" i="4"/>
  <c r="N29" i="4"/>
  <c r="AY29" i="4"/>
  <c r="AY36" i="4" s="1"/>
  <c r="AY33" i="4"/>
  <c r="BA29" i="4"/>
  <c r="BA36" i="4" s="1"/>
  <c r="BA33" i="4"/>
  <c r="BF29" i="4"/>
  <c r="BF36" i="4" s="1"/>
  <c r="BF33" i="4"/>
  <c r="AR29" i="4"/>
  <c r="AR36" i="4" s="1"/>
  <c r="AR33" i="4"/>
  <c r="L29" i="4"/>
  <c r="L36" i="4" s="1"/>
  <c r="L33" i="4"/>
  <c r="AB96" i="3" l="1"/>
  <c r="AB88" i="3"/>
  <c r="AB116" i="3"/>
  <c r="AC41" i="4" s="1"/>
  <c r="AC17" i="3"/>
  <c r="AC10" i="3"/>
  <c r="AC12" i="3"/>
  <c r="AC13" i="3"/>
  <c r="AC16" i="3"/>
  <c r="AC112" i="3"/>
  <c r="AC67" i="3"/>
  <c r="AC71" i="3"/>
  <c r="AC56" i="3"/>
  <c r="AC60" i="3"/>
  <c r="AC29" i="3"/>
  <c r="AC19" i="3"/>
  <c r="AD4" i="3"/>
  <c r="AC109" i="3"/>
  <c r="AC111" i="3"/>
  <c r="AC87" i="3"/>
  <c r="AC51" i="3"/>
  <c r="AC62" i="3"/>
  <c r="AC40" i="3"/>
  <c r="AC46" i="3"/>
  <c r="AC25" i="3"/>
  <c r="AC64" i="3"/>
  <c r="AC110" i="3"/>
  <c r="AC82" i="3"/>
  <c r="AC65" i="3"/>
  <c r="AC61" i="3"/>
  <c r="AC33" i="3"/>
  <c r="AC45" i="3"/>
  <c r="AC28" i="3"/>
  <c r="AC72" i="3"/>
  <c r="AC48" i="3"/>
  <c r="AC21" i="3"/>
  <c r="AC39" i="3"/>
  <c r="AC36" i="3"/>
  <c r="AC108" i="3"/>
  <c r="AC84" i="3"/>
  <c r="AC59" i="3"/>
  <c r="AC55" i="3"/>
  <c r="AC9" i="3"/>
  <c r="AC14" i="3"/>
  <c r="AC20" i="3"/>
  <c r="AC86" i="3"/>
  <c r="AC73" i="3"/>
  <c r="AC54" i="3"/>
  <c r="AC53" i="3"/>
  <c r="AC35" i="3"/>
  <c r="AC31" i="3"/>
  <c r="AC27" i="3"/>
  <c r="AC94" i="3"/>
  <c r="AC66" i="3"/>
  <c r="AC47" i="3"/>
  <c r="AC52" i="3"/>
  <c r="AC38" i="3"/>
  <c r="AC18" i="3"/>
  <c r="AC24" i="3"/>
  <c r="AC75" i="3"/>
  <c r="AC42" i="3"/>
  <c r="AC57" i="3"/>
  <c r="AC32" i="3"/>
  <c r="AC78" i="3"/>
  <c r="AC68" i="3"/>
  <c r="AC34" i="3"/>
  <c r="AC63" i="3"/>
  <c r="AC74" i="3"/>
  <c r="AC41" i="3"/>
  <c r="AC70" i="3"/>
  <c r="AC85" i="3"/>
  <c r="AC58" i="3"/>
  <c r="AC11" i="3"/>
  <c r="AC121" i="3"/>
  <c r="AD62" i="4" s="1"/>
  <c r="AD65" i="4" s="1"/>
  <c r="AC37" i="3"/>
  <c r="AC50" i="3"/>
  <c r="AC23" i="3"/>
  <c r="AC69" i="3"/>
  <c r="AC113" i="3"/>
  <c r="AC43" i="3"/>
  <c r="AC26" i="3"/>
  <c r="AC15" i="3"/>
  <c r="AC44" i="3"/>
  <c r="AC80" i="3"/>
  <c r="AC30" i="3"/>
  <c r="AC95" i="3"/>
  <c r="AC49" i="3"/>
  <c r="AC22" i="3"/>
  <c r="AC79" i="3"/>
  <c r="AC83" i="3"/>
  <c r="AC91" i="3"/>
  <c r="AC93" i="3"/>
  <c r="AC90" i="3"/>
  <c r="AC89" i="3"/>
  <c r="AC92" i="3"/>
  <c r="AA98" i="3"/>
  <c r="AB48" i="4" s="1"/>
  <c r="AB51" i="4" s="1"/>
  <c r="AA99" i="3"/>
  <c r="AB68" i="4" s="1"/>
  <c r="AB71" i="4" s="1"/>
  <c r="AB76" i="3"/>
  <c r="AB77" i="3" s="1"/>
  <c r="AB44" i="4"/>
  <c r="AA97" i="3"/>
  <c r="AB26" i="4" s="1"/>
  <c r="AB29" i="4" s="1"/>
  <c r="AB36" i="4" s="1"/>
  <c r="F26" i="4"/>
  <c r="F71" i="4"/>
  <c r="AB55" i="4" l="1"/>
  <c r="AC88" i="3"/>
  <c r="AB33" i="4"/>
  <c r="AB98" i="3"/>
  <c r="AC48" i="4" s="1"/>
  <c r="AC51" i="4" s="1"/>
  <c r="AB99" i="3"/>
  <c r="AC68" i="4" s="1"/>
  <c r="AC71" i="4" s="1"/>
  <c r="AB97" i="3"/>
  <c r="AC96" i="3"/>
  <c r="AE4" i="3"/>
  <c r="AD85" i="3"/>
  <c r="AD73" i="3"/>
  <c r="AD54" i="3"/>
  <c r="AD52" i="3"/>
  <c r="AD25" i="3"/>
  <c r="AD31" i="3"/>
  <c r="AD17" i="3"/>
  <c r="AD87" i="3"/>
  <c r="AD86" i="3"/>
  <c r="AD67" i="3"/>
  <c r="AD48" i="3"/>
  <c r="AD27" i="3"/>
  <c r="AD33" i="3"/>
  <c r="AD10" i="3"/>
  <c r="AD111" i="3"/>
  <c r="AD84" i="3"/>
  <c r="AD70" i="3"/>
  <c r="AD61" i="3"/>
  <c r="AD28" i="3"/>
  <c r="AD36" i="3"/>
  <c r="AD34" i="3"/>
  <c r="AD15" i="3"/>
  <c r="AD109" i="3"/>
  <c r="AD79" i="3"/>
  <c r="AD62" i="3"/>
  <c r="AD38" i="3"/>
  <c r="AD11" i="3"/>
  <c r="AD20" i="3"/>
  <c r="AD63" i="3"/>
  <c r="AD42" i="3"/>
  <c r="AD43" i="3"/>
  <c r="AD56" i="3"/>
  <c r="AD51" i="3"/>
  <c r="AD112" i="3"/>
  <c r="AD108" i="3"/>
  <c r="AD49" i="3"/>
  <c r="AD37" i="3"/>
  <c r="AD71" i="3"/>
  <c r="AD30" i="3"/>
  <c r="AD80" i="3"/>
  <c r="AD82" i="3"/>
  <c r="AD55" i="3"/>
  <c r="AD32" i="3"/>
  <c r="AD26" i="3"/>
  <c r="AD22" i="3"/>
  <c r="AD59" i="3"/>
  <c r="AD45" i="3"/>
  <c r="AD23" i="3"/>
  <c r="AD113" i="3"/>
  <c r="AD47" i="3"/>
  <c r="AD64" i="3"/>
  <c r="AD13" i="3"/>
  <c r="AD57" i="3"/>
  <c r="AD14" i="3"/>
  <c r="AD110" i="3"/>
  <c r="AD18" i="3"/>
  <c r="AD95" i="3"/>
  <c r="AD41" i="3"/>
  <c r="AD40" i="3"/>
  <c r="AD21" i="3"/>
  <c r="AD78" i="3"/>
  <c r="AD16" i="3"/>
  <c r="AD12" i="3"/>
  <c r="AD66" i="3"/>
  <c r="AD35" i="3"/>
  <c r="AD24" i="3"/>
  <c r="AD74" i="3"/>
  <c r="AD65" i="3"/>
  <c r="AD60" i="3"/>
  <c r="AD39" i="3"/>
  <c r="AD29" i="3"/>
  <c r="AD68" i="3"/>
  <c r="AD69" i="3"/>
  <c r="AD50" i="3"/>
  <c r="AD44" i="3"/>
  <c r="AD19" i="3"/>
  <c r="AD94" i="3"/>
  <c r="AD83" i="3"/>
  <c r="AD75" i="3"/>
  <c r="AD53" i="3"/>
  <c r="AD58" i="3"/>
  <c r="AD46" i="3"/>
  <c r="AD9" i="3"/>
  <c r="AD121" i="3"/>
  <c r="AE62" i="4" s="1"/>
  <c r="AE65" i="4" s="1"/>
  <c r="AD72" i="3"/>
  <c r="AD89" i="3"/>
  <c r="AD92" i="3"/>
  <c r="AD91" i="3"/>
  <c r="AD93" i="3"/>
  <c r="AD90" i="3"/>
  <c r="AB58" i="4"/>
  <c r="AC116" i="3"/>
  <c r="AD41" i="4" s="1"/>
  <c r="AC115" i="3"/>
  <c r="AD19" i="4" s="1"/>
  <c r="AC76" i="3"/>
  <c r="AC77" i="3" s="1"/>
  <c r="AC44" i="4"/>
  <c r="AC55" i="4"/>
  <c r="F29" i="4"/>
  <c r="F33" i="4"/>
  <c r="AD116" i="3" l="1"/>
  <c r="AE41" i="4" s="1"/>
  <c r="AD115" i="3"/>
  <c r="AE19" i="4" s="1"/>
  <c r="AC97" i="3"/>
  <c r="AD26" i="4" s="1"/>
  <c r="AD29" i="4" s="1"/>
  <c r="AD76" i="3"/>
  <c r="AD77" i="3" s="1"/>
  <c r="AC98" i="3"/>
  <c r="AD48" i="4" s="1"/>
  <c r="AD51" i="4" s="1"/>
  <c r="AC99" i="3"/>
  <c r="AD44" i="4"/>
  <c r="AD58" i="4" s="1"/>
  <c r="AD55" i="4"/>
  <c r="AC58" i="4"/>
  <c r="AD22" i="4"/>
  <c r="AC26" i="4"/>
  <c r="AD96" i="3"/>
  <c r="AD88" i="3"/>
  <c r="AE111" i="3"/>
  <c r="AE82" i="3"/>
  <c r="AE73" i="3"/>
  <c r="AE57" i="3"/>
  <c r="AE44" i="3"/>
  <c r="AE36" i="3"/>
  <c r="AE28" i="3"/>
  <c r="AE69" i="3"/>
  <c r="AE71" i="3"/>
  <c r="AE48" i="3"/>
  <c r="AE67" i="3"/>
  <c r="AE18" i="3"/>
  <c r="AE24" i="3"/>
  <c r="AE84" i="3"/>
  <c r="AE72" i="3"/>
  <c r="AE55" i="3"/>
  <c r="AE35" i="3"/>
  <c r="AE33" i="3"/>
  <c r="AE17" i="3"/>
  <c r="AE121" i="3"/>
  <c r="AF62" i="4" s="1"/>
  <c r="AF65" i="4" s="1"/>
  <c r="AE78" i="3"/>
  <c r="AE63" i="3"/>
  <c r="AE52" i="3"/>
  <c r="AE23" i="3"/>
  <c r="AE26" i="3"/>
  <c r="AE110" i="3"/>
  <c r="AE79" i="3"/>
  <c r="AE62" i="3"/>
  <c r="AE50" i="3"/>
  <c r="AE11" i="3"/>
  <c r="AE22" i="3"/>
  <c r="AE109" i="3"/>
  <c r="AE65" i="3"/>
  <c r="AE61" i="3"/>
  <c r="AE51" i="3"/>
  <c r="AE38" i="3"/>
  <c r="AE15" i="3"/>
  <c r="AE108" i="3"/>
  <c r="AE70" i="3"/>
  <c r="AE60" i="3"/>
  <c r="AE41" i="3"/>
  <c r="AE42" i="3"/>
  <c r="AE29" i="3"/>
  <c r="AE86" i="3"/>
  <c r="AE32" i="3"/>
  <c r="AE75" i="3"/>
  <c r="AE39" i="3"/>
  <c r="AE113" i="3"/>
  <c r="AE95" i="3"/>
  <c r="AE37" i="3"/>
  <c r="AE112" i="3"/>
  <c r="AE56" i="3"/>
  <c r="AE19" i="3"/>
  <c r="AE80" i="3"/>
  <c r="AE46" i="3"/>
  <c r="AE12" i="3"/>
  <c r="AE87" i="3"/>
  <c r="AE49" i="3"/>
  <c r="AE20" i="3"/>
  <c r="AE9" i="3"/>
  <c r="AF4" i="3"/>
  <c r="AE53" i="3"/>
  <c r="AE43" i="3"/>
  <c r="AE45" i="3"/>
  <c r="AE34" i="3"/>
  <c r="AE31" i="3"/>
  <c r="AE85" i="3"/>
  <c r="AE25" i="3"/>
  <c r="AE68" i="3"/>
  <c r="AE58" i="3"/>
  <c r="AE10" i="3"/>
  <c r="AE54" i="3"/>
  <c r="AE74" i="3"/>
  <c r="AE30" i="3"/>
  <c r="AE13" i="3"/>
  <c r="AE27" i="3"/>
  <c r="AE83" i="3"/>
  <c r="AE64" i="3"/>
  <c r="AE40" i="3"/>
  <c r="AE47" i="3"/>
  <c r="AE59" i="3"/>
  <c r="AE94" i="3"/>
  <c r="AE16" i="3"/>
  <c r="AE66" i="3"/>
  <c r="AE14" i="3"/>
  <c r="AE21" i="3"/>
  <c r="AE89" i="3"/>
  <c r="AE92" i="3"/>
  <c r="AE91" i="3"/>
  <c r="AE93" i="3"/>
  <c r="AE90" i="3"/>
  <c r="F36" i="4"/>
  <c r="AE115" i="3" l="1"/>
  <c r="AF19" i="4" s="1"/>
  <c r="AF12" i="3"/>
  <c r="AF21" i="3"/>
  <c r="AF19" i="3"/>
  <c r="AF14" i="3"/>
  <c r="AF108" i="3"/>
  <c r="AF79" i="3"/>
  <c r="AF58" i="3"/>
  <c r="AF57" i="3"/>
  <c r="AF30" i="3"/>
  <c r="AF11" i="3"/>
  <c r="AF24" i="3"/>
  <c r="AF83" i="3"/>
  <c r="AF85" i="3"/>
  <c r="AF65" i="3"/>
  <c r="AF62" i="3"/>
  <c r="AF61" i="3"/>
  <c r="AF22" i="3"/>
  <c r="AF111" i="3"/>
  <c r="AF80" i="3"/>
  <c r="AF67" i="3"/>
  <c r="AF48" i="3"/>
  <c r="AF32" i="3"/>
  <c r="AF15" i="3"/>
  <c r="AF75" i="3"/>
  <c r="AF64" i="3"/>
  <c r="AF52" i="3"/>
  <c r="AF54" i="3"/>
  <c r="AF27" i="3"/>
  <c r="AF16" i="3"/>
  <c r="AF113" i="3"/>
  <c r="AF110" i="3"/>
  <c r="AF51" i="3"/>
  <c r="AF42" i="3"/>
  <c r="AF50" i="3"/>
  <c r="AF109" i="3"/>
  <c r="AF74" i="3"/>
  <c r="AF45" i="3"/>
  <c r="AF39" i="3"/>
  <c r="AF35" i="3"/>
  <c r="AF17" i="3"/>
  <c r="AF112" i="3"/>
  <c r="AF86" i="3"/>
  <c r="AF63" i="3"/>
  <c r="AF41" i="3"/>
  <c r="AF36" i="3"/>
  <c r="AF95" i="3"/>
  <c r="AF84" i="3"/>
  <c r="AF56" i="3"/>
  <c r="AF29" i="3"/>
  <c r="AF10" i="3"/>
  <c r="AF82" i="3"/>
  <c r="AF66" i="3"/>
  <c r="AF44" i="3"/>
  <c r="AF40" i="3"/>
  <c r="AF9" i="3"/>
  <c r="AF87" i="3"/>
  <c r="AF59" i="3"/>
  <c r="AF46" i="3"/>
  <c r="AF31" i="3"/>
  <c r="AF49" i="3"/>
  <c r="AF25" i="3"/>
  <c r="AF60" i="3"/>
  <c r="AF28" i="3"/>
  <c r="AF53" i="3"/>
  <c r="AF20" i="3"/>
  <c r="AF121" i="3"/>
  <c r="AG62" i="4" s="1"/>
  <c r="AG65" i="4" s="1"/>
  <c r="AF43" i="3"/>
  <c r="AF23" i="3"/>
  <c r="AF73" i="3"/>
  <c r="AF38" i="3"/>
  <c r="AF72" i="3"/>
  <c r="AF37" i="3"/>
  <c r="AF94" i="3"/>
  <c r="AF68" i="3"/>
  <c r="AF13" i="3"/>
  <c r="AF78" i="3"/>
  <c r="AF47" i="3"/>
  <c r="AF26" i="3"/>
  <c r="AG4" i="3"/>
  <c r="AF33" i="3"/>
  <c r="AF70" i="3"/>
  <c r="AF71" i="3"/>
  <c r="AF34" i="3"/>
  <c r="AF69" i="3"/>
  <c r="AF55" i="3"/>
  <c r="AF18" i="3"/>
  <c r="AF89" i="3"/>
  <c r="AF90" i="3"/>
  <c r="AF93" i="3"/>
  <c r="AF92" i="3"/>
  <c r="AF91" i="3"/>
  <c r="AD68" i="4"/>
  <c r="AD36" i="4"/>
  <c r="AE116" i="3"/>
  <c r="AF41" i="4" s="1"/>
  <c r="AD97" i="3"/>
  <c r="AE26" i="4" s="1"/>
  <c r="AE29" i="4" s="1"/>
  <c r="AE36" i="4" s="1"/>
  <c r="AD98" i="3"/>
  <c r="AE48" i="4" s="1"/>
  <c r="AE51" i="4" s="1"/>
  <c r="AD99" i="3"/>
  <c r="AE68" i="4" s="1"/>
  <c r="AE71" i="4" s="1"/>
  <c r="AE88" i="3"/>
  <c r="AE22" i="4"/>
  <c r="AE96" i="3"/>
  <c r="AC29" i="4"/>
  <c r="AE44" i="4"/>
  <c r="AE58" i="4" s="1"/>
  <c r="AE55" i="4"/>
  <c r="AE76" i="3"/>
  <c r="AE77" i="3" s="1"/>
  <c r="AD33" i="4"/>
  <c r="AE33" i="4" l="1"/>
  <c r="AF115" i="3"/>
  <c r="AG19" i="4" s="1"/>
  <c r="AF116" i="3"/>
  <c r="AG41" i="4" s="1"/>
  <c r="AF88" i="3"/>
  <c r="AE98" i="3"/>
  <c r="AF48" i="4" s="1"/>
  <c r="AF51" i="4" s="1"/>
  <c r="AE99" i="3"/>
  <c r="AF96" i="3"/>
  <c r="AD71" i="4"/>
  <c r="AH4" i="3"/>
  <c r="AG113" i="3"/>
  <c r="AG56" i="3"/>
  <c r="AG53" i="3"/>
  <c r="AG45" i="3"/>
  <c r="AG24" i="3"/>
  <c r="AG16" i="3"/>
  <c r="AG11" i="3"/>
  <c r="AG85" i="3"/>
  <c r="AG55" i="3"/>
  <c r="AG63" i="3"/>
  <c r="AG42" i="3"/>
  <c r="AG40" i="3"/>
  <c r="AG28" i="3"/>
  <c r="AG10" i="3"/>
  <c r="AG110" i="3"/>
  <c r="AG80" i="3"/>
  <c r="AG65" i="3"/>
  <c r="AG57" i="3"/>
  <c r="AG25" i="3"/>
  <c r="AG69" i="3"/>
  <c r="AG30" i="3"/>
  <c r="AG112" i="3"/>
  <c r="AG67" i="3"/>
  <c r="AG46" i="3"/>
  <c r="AG44" i="3"/>
  <c r="AG32" i="3"/>
  <c r="AG22" i="3"/>
  <c r="AG27" i="3"/>
  <c r="AG60" i="3"/>
  <c r="AG94" i="3"/>
  <c r="AG54" i="3"/>
  <c r="AG39" i="3"/>
  <c r="AG15" i="3"/>
  <c r="AG21" i="3"/>
  <c r="AG83" i="3"/>
  <c r="AG84" i="3"/>
  <c r="AG41" i="3"/>
  <c r="AG23" i="3"/>
  <c r="AG74" i="3"/>
  <c r="AG70" i="3"/>
  <c r="AG34" i="3"/>
  <c r="AG14" i="3"/>
  <c r="AG20" i="3"/>
  <c r="AG78" i="3"/>
  <c r="AG73" i="3"/>
  <c r="AG36" i="3"/>
  <c r="AG31" i="3"/>
  <c r="AG49" i="3"/>
  <c r="AG18" i="3"/>
  <c r="AG71" i="3"/>
  <c r="AG82" i="3"/>
  <c r="AG29" i="3"/>
  <c r="AG87" i="3"/>
  <c r="AG52" i="3"/>
  <c r="AG43" i="3"/>
  <c r="AG35" i="3"/>
  <c r="AG75" i="3"/>
  <c r="AG37" i="3"/>
  <c r="AG38" i="3"/>
  <c r="AG62" i="3"/>
  <c r="AG66" i="3"/>
  <c r="AG108" i="3"/>
  <c r="AG61" i="3"/>
  <c r="AG59" i="3"/>
  <c r="AG33" i="3"/>
  <c r="AG17" i="3"/>
  <c r="AG95" i="3"/>
  <c r="AG13" i="3"/>
  <c r="AG111" i="3"/>
  <c r="AG64" i="3"/>
  <c r="AG47" i="3"/>
  <c r="AG26" i="3"/>
  <c r="AG9" i="3"/>
  <c r="AG121" i="3"/>
  <c r="AH62" i="4" s="1"/>
  <c r="AH65" i="4" s="1"/>
  <c r="AG50" i="3"/>
  <c r="AG72" i="3"/>
  <c r="AG19" i="3"/>
  <c r="AG68" i="3"/>
  <c r="AG12" i="3"/>
  <c r="AG48" i="3"/>
  <c r="AG86" i="3"/>
  <c r="AG51" i="3"/>
  <c r="AG58" i="3"/>
  <c r="AG79" i="3"/>
  <c r="AG89" i="3"/>
  <c r="AG91" i="3"/>
  <c r="AG92" i="3"/>
  <c r="AG93" i="3"/>
  <c r="AG90" i="3"/>
  <c r="AF76" i="3"/>
  <c r="AF77" i="3" s="1"/>
  <c r="AF22" i="4"/>
  <c r="AE97" i="3"/>
  <c r="AF26" i="4" s="1"/>
  <c r="AF29" i="4" s="1"/>
  <c r="AF44" i="4"/>
  <c r="AF55" i="4"/>
  <c r="AF97" i="3" l="1"/>
  <c r="AG26" i="4" s="1"/>
  <c r="AG29" i="4" s="1"/>
  <c r="AF36" i="4"/>
  <c r="AI4" i="3"/>
  <c r="AH85" i="3"/>
  <c r="AH80" i="3"/>
  <c r="AH68" i="3"/>
  <c r="AH64" i="3"/>
  <c r="AH43" i="3"/>
  <c r="AH19" i="3"/>
  <c r="AH18" i="3"/>
  <c r="AH82" i="3"/>
  <c r="AH79" i="3"/>
  <c r="AH61" i="3"/>
  <c r="AH48" i="3"/>
  <c r="AH36" i="3"/>
  <c r="AH35" i="3"/>
  <c r="AH10" i="3"/>
  <c r="AH75" i="3"/>
  <c r="AH50" i="3"/>
  <c r="AH51" i="3"/>
  <c r="AH59" i="3"/>
  <c r="AH52" i="3"/>
  <c r="AH24" i="3"/>
  <c r="AH14" i="3"/>
  <c r="AH87" i="3"/>
  <c r="AH49" i="3"/>
  <c r="AH71" i="3"/>
  <c r="AH45" i="3"/>
  <c r="AH13" i="3"/>
  <c r="AH113" i="3"/>
  <c r="AH72" i="3"/>
  <c r="AH38" i="3"/>
  <c r="AH53" i="3"/>
  <c r="AH21" i="3"/>
  <c r="AH83" i="3"/>
  <c r="AH39" i="3"/>
  <c r="AH11" i="3"/>
  <c r="AH109" i="3"/>
  <c r="AH28" i="3"/>
  <c r="AH73" i="3"/>
  <c r="AH57" i="3"/>
  <c r="AH37" i="3"/>
  <c r="AH121" i="3"/>
  <c r="AI62" i="4" s="1"/>
  <c r="AI65" i="4" s="1"/>
  <c r="AH74" i="3"/>
  <c r="AH55" i="3"/>
  <c r="AH42" i="3"/>
  <c r="AH12" i="3"/>
  <c r="AH16" i="3"/>
  <c r="AH32" i="3"/>
  <c r="AH110" i="3"/>
  <c r="AH78" i="3"/>
  <c r="AH23" i="3"/>
  <c r="AH54" i="3"/>
  <c r="AH27" i="3"/>
  <c r="AH84" i="3"/>
  <c r="AH31" i="3"/>
  <c r="AH62" i="3"/>
  <c r="AH67" i="3"/>
  <c r="AH29" i="3"/>
  <c r="AH40" i="3"/>
  <c r="AH58" i="3"/>
  <c r="AH26" i="3"/>
  <c r="AH46" i="3"/>
  <c r="AH22" i="3"/>
  <c r="AH111" i="3"/>
  <c r="AH94" i="3"/>
  <c r="AH95" i="3"/>
  <c r="AH60" i="3"/>
  <c r="AH20" i="3"/>
  <c r="AH25" i="3"/>
  <c r="AH15" i="3"/>
  <c r="AH112" i="3"/>
  <c r="AH108" i="3"/>
  <c r="AH70" i="3"/>
  <c r="AH41" i="3"/>
  <c r="AH17" i="3"/>
  <c r="AH66" i="3"/>
  <c r="AH86" i="3"/>
  <c r="AH63" i="3"/>
  <c r="AH47" i="3"/>
  <c r="AH34" i="3"/>
  <c r="AH30" i="3"/>
  <c r="AH65" i="3"/>
  <c r="AH69" i="3"/>
  <c r="AH56" i="3"/>
  <c r="AH44" i="3"/>
  <c r="AH33" i="3"/>
  <c r="AH9" i="3"/>
  <c r="AH92" i="3"/>
  <c r="AH91" i="3"/>
  <c r="AH90" i="3"/>
  <c r="AH93" i="3"/>
  <c r="AH89" i="3"/>
  <c r="AH96" i="3" s="1"/>
  <c r="AG88" i="3"/>
  <c r="AF68" i="4"/>
  <c r="AF33" i="4"/>
  <c r="AF98" i="3"/>
  <c r="AG48" i="4" s="1"/>
  <c r="AG51" i="4" s="1"/>
  <c r="AF99" i="3"/>
  <c r="AG68" i="4" s="1"/>
  <c r="AG71" i="4" s="1"/>
  <c r="AF58" i="4"/>
  <c r="AG96" i="3"/>
  <c r="AG76" i="3"/>
  <c r="AG77" i="3" s="1"/>
  <c r="AG44" i="4"/>
  <c r="AG55" i="4"/>
  <c r="AG116" i="3"/>
  <c r="AH41" i="4" s="1"/>
  <c r="AG22" i="4"/>
  <c r="AG36" i="4" s="1"/>
  <c r="AG33" i="4"/>
  <c r="AH44" i="4" l="1"/>
  <c r="AH115" i="3"/>
  <c r="AI19" i="4" s="1"/>
  <c r="AH116" i="3"/>
  <c r="AI41" i="4" s="1"/>
  <c r="AH76" i="3"/>
  <c r="AH77" i="3" s="1"/>
  <c r="AG98" i="3"/>
  <c r="AH48" i="4" s="1"/>
  <c r="AH51" i="4" s="1"/>
  <c r="AG99" i="3"/>
  <c r="AG58" i="4"/>
  <c r="AF71" i="4"/>
  <c r="AG97" i="3"/>
  <c r="AH88" i="3"/>
  <c r="AI108" i="3"/>
  <c r="AI112" i="3"/>
  <c r="AI71" i="3"/>
  <c r="AI52" i="3"/>
  <c r="AI54" i="3"/>
  <c r="AI43" i="3"/>
  <c r="AI33" i="3"/>
  <c r="AI30" i="3"/>
  <c r="AI109" i="3"/>
  <c r="AI86" i="3"/>
  <c r="AI95" i="3"/>
  <c r="AI42" i="3"/>
  <c r="AI41" i="3"/>
  <c r="AI19" i="3"/>
  <c r="AI23" i="3"/>
  <c r="AI111" i="3"/>
  <c r="AI62" i="3"/>
  <c r="AI46" i="3"/>
  <c r="AI65" i="3"/>
  <c r="AI34" i="3"/>
  <c r="AI37" i="3"/>
  <c r="AI18" i="3"/>
  <c r="AI83" i="3"/>
  <c r="AI75" i="3"/>
  <c r="AI56" i="3"/>
  <c r="AI44" i="3"/>
  <c r="AI51" i="3"/>
  <c r="AI29" i="3"/>
  <c r="AI79" i="3"/>
  <c r="AI82" i="3"/>
  <c r="AI49" i="3"/>
  <c r="AI55" i="3"/>
  <c r="AI36" i="3"/>
  <c r="AI16" i="3"/>
  <c r="AI63" i="3"/>
  <c r="AI64" i="3"/>
  <c r="AI26" i="3"/>
  <c r="AJ4" i="3"/>
  <c r="AI68" i="3"/>
  <c r="AI59" i="3"/>
  <c r="AI35" i="3"/>
  <c r="AI113" i="3"/>
  <c r="AI74" i="3"/>
  <c r="AI53" i="3"/>
  <c r="AI28" i="3"/>
  <c r="AI84" i="3"/>
  <c r="AI57" i="3"/>
  <c r="AI27" i="3"/>
  <c r="AI25" i="3"/>
  <c r="AI73" i="3"/>
  <c r="AI58" i="3"/>
  <c r="AI15" i="3"/>
  <c r="AI20" i="3"/>
  <c r="AI87" i="3"/>
  <c r="AI66" i="3"/>
  <c r="AI39" i="3"/>
  <c r="AI17" i="3"/>
  <c r="AI94" i="3"/>
  <c r="AI12" i="3"/>
  <c r="AI48" i="3"/>
  <c r="AI13" i="3"/>
  <c r="AI70" i="3"/>
  <c r="AI121" i="3"/>
  <c r="AJ62" i="4" s="1"/>
  <c r="AJ65" i="4" s="1"/>
  <c r="AI47" i="3"/>
  <c r="AI110" i="3"/>
  <c r="AI45" i="3"/>
  <c r="AI78" i="3"/>
  <c r="AI61" i="3"/>
  <c r="AI80" i="3"/>
  <c r="AI72" i="3"/>
  <c r="AI67" i="3"/>
  <c r="AI50" i="3"/>
  <c r="AI24" i="3"/>
  <c r="AI40" i="3"/>
  <c r="AI60" i="3"/>
  <c r="AI85" i="3"/>
  <c r="AI14" i="3"/>
  <c r="AI31" i="3"/>
  <c r="AI22" i="3"/>
  <c r="AI38" i="3"/>
  <c r="AI32" i="3"/>
  <c r="AI21" i="3"/>
  <c r="AI10" i="3"/>
  <c r="AI9" i="3"/>
  <c r="AI69" i="3"/>
  <c r="AI11" i="3"/>
  <c r="AI90" i="3"/>
  <c r="AI93" i="3"/>
  <c r="AI89" i="3"/>
  <c r="AI91" i="3"/>
  <c r="AI92" i="3"/>
  <c r="AH97" i="3" l="1"/>
  <c r="AI26" i="4" s="1"/>
  <c r="AI29" i="4" s="1"/>
  <c r="AI116" i="3"/>
  <c r="AJ41" i="4" s="1"/>
  <c r="AH26" i="4"/>
  <c r="AI44" i="4"/>
  <c r="AI88" i="3"/>
  <c r="AJ44" i="4"/>
  <c r="AH68" i="4"/>
  <c r="AH98" i="3"/>
  <c r="AI48" i="4" s="1"/>
  <c r="AI51" i="4" s="1"/>
  <c r="AH99" i="3"/>
  <c r="AI68" i="4" s="1"/>
  <c r="AI71" i="4" s="1"/>
  <c r="AJ12" i="3"/>
  <c r="AJ15" i="3"/>
  <c r="AK4" i="3"/>
  <c r="AJ19" i="3"/>
  <c r="AJ9" i="3"/>
  <c r="AJ14" i="3"/>
  <c r="AJ26" i="3"/>
  <c r="AJ108" i="3"/>
  <c r="AJ86" i="3"/>
  <c r="AJ58" i="3"/>
  <c r="AJ45" i="3"/>
  <c r="AJ41" i="3"/>
  <c r="AJ35" i="3"/>
  <c r="AJ24" i="3"/>
  <c r="AJ13" i="3"/>
  <c r="AJ121" i="3"/>
  <c r="AK62" i="4" s="1"/>
  <c r="AK65" i="4" s="1"/>
  <c r="AJ94" i="3"/>
  <c r="AJ78" i="3"/>
  <c r="AJ70" i="3"/>
  <c r="AJ43" i="3"/>
  <c r="AJ38" i="3"/>
  <c r="AJ21" i="3"/>
  <c r="AJ18" i="3"/>
  <c r="AJ11" i="3"/>
  <c r="AJ113" i="3"/>
  <c r="AJ73" i="3"/>
  <c r="AJ52" i="3"/>
  <c r="AJ47" i="3"/>
  <c r="AJ39" i="3"/>
  <c r="AJ30" i="3"/>
  <c r="AJ27" i="3"/>
  <c r="AJ109" i="3"/>
  <c r="AJ85" i="3"/>
  <c r="AJ62" i="3"/>
  <c r="AJ63" i="3"/>
  <c r="AJ34" i="3"/>
  <c r="AJ42" i="3"/>
  <c r="AJ87" i="3"/>
  <c r="AJ80" i="3"/>
  <c r="AJ56" i="3"/>
  <c r="AJ54" i="3"/>
  <c r="AJ22" i="3"/>
  <c r="AJ29" i="3"/>
  <c r="AJ111" i="3"/>
  <c r="AJ74" i="3"/>
  <c r="AJ49" i="3"/>
  <c r="AJ59" i="3"/>
  <c r="AJ10" i="3"/>
  <c r="AJ16" i="3"/>
  <c r="AJ95" i="3"/>
  <c r="AJ71" i="3"/>
  <c r="AJ48" i="3"/>
  <c r="AJ57" i="3"/>
  <c r="AJ36" i="3"/>
  <c r="AJ28" i="3"/>
  <c r="AJ64" i="3"/>
  <c r="AJ72" i="3"/>
  <c r="AJ23" i="3"/>
  <c r="AJ66" i="3"/>
  <c r="AJ60" i="3"/>
  <c r="AJ82" i="3"/>
  <c r="AJ40" i="3"/>
  <c r="AJ50" i="3"/>
  <c r="AJ65" i="3"/>
  <c r="AJ46" i="3"/>
  <c r="AJ75" i="3"/>
  <c r="AJ67" i="3"/>
  <c r="AJ31" i="3"/>
  <c r="AJ61" i="3"/>
  <c r="AJ53" i="3"/>
  <c r="AJ51" i="3"/>
  <c r="AJ37" i="3"/>
  <c r="AJ25" i="3"/>
  <c r="AJ84" i="3"/>
  <c r="AJ110" i="3"/>
  <c r="AJ69" i="3"/>
  <c r="AJ33" i="3"/>
  <c r="AJ83" i="3"/>
  <c r="AJ20" i="3"/>
  <c r="AJ68" i="3"/>
  <c r="AJ112" i="3"/>
  <c r="AJ55" i="3"/>
  <c r="AJ44" i="3"/>
  <c r="AJ79" i="3"/>
  <c r="AJ17" i="3"/>
  <c r="AJ32" i="3"/>
  <c r="AJ92" i="3"/>
  <c r="AJ91" i="3"/>
  <c r="AJ93" i="3"/>
  <c r="AJ90" i="3"/>
  <c r="AJ89" i="3"/>
  <c r="AI22" i="4"/>
  <c r="AI36" i="4" s="1"/>
  <c r="AI33" i="4"/>
  <c r="AI96" i="3"/>
  <c r="AI76" i="3"/>
  <c r="AI77" i="3" s="1"/>
  <c r="AI115" i="3"/>
  <c r="AJ19" i="4" s="1"/>
  <c r="AH55" i="4"/>
  <c r="AH58" i="4"/>
  <c r="AJ96" i="3" l="1"/>
  <c r="AI98" i="3"/>
  <c r="AJ48" i="4" s="1"/>
  <c r="AI99" i="3"/>
  <c r="AJ68" i="4" s="1"/>
  <c r="AJ71" i="4" s="1"/>
  <c r="AI97" i="3"/>
  <c r="AJ26" i="4" s="1"/>
  <c r="AJ29" i="4" s="1"/>
  <c r="AH71" i="4"/>
  <c r="AJ116" i="3"/>
  <c r="AK41" i="4" s="1"/>
  <c r="AJ115" i="3"/>
  <c r="AK19" i="4" s="1"/>
  <c r="AI58" i="4"/>
  <c r="AJ76" i="3"/>
  <c r="AJ77" i="3" s="1"/>
  <c r="AJ88" i="3"/>
  <c r="AI55" i="4"/>
  <c r="AK19" i="3"/>
  <c r="AK18" i="3"/>
  <c r="AK11" i="3"/>
  <c r="AK112" i="3"/>
  <c r="AK113" i="3"/>
  <c r="AK82" i="3"/>
  <c r="AK67" i="3"/>
  <c r="AK59" i="3"/>
  <c r="AK43" i="3"/>
  <c r="AK46" i="3"/>
  <c r="AK30" i="3"/>
  <c r="AK110" i="3"/>
  <c r="AK73" i="3"/>
  <c r="AK78" i="3"/>
  <c r="AK69" i="3"/>
  <c r="AK38" i="3"/>
  <c r="AK24" i="3"/>
  <c r="AK70" i="3"/>
  <c r="AK63" i="3"/>
  <c r="AK58" i="3"/>
  <c r="AK29" i="3"/>
  <c r="AK9" i="3"/>
  <c r="AK27" i="3"/>
  <c r="AK83" i="3"/>
  <c r="AK48" i="3"/>
  <c r="AK56" i="3"/>
  <c r="AK17" i="3"/>
  <c r="AK25" i="3"/>
  <c r="AK22" i="3"/>
  <c r="AK68" i="3"/>
  <c r="AK61" i="3"/>
  <c r="AK49" i="3"/>
  <c r="AK36" i="3"/>
  <c r="AK20" i="3"/>
  <c r="AK15" i="3"/>
  <c r="AK121" i="3"/>
  <c r="AL62" i="4" s="1"/>
  <c r="AL65" i="4" s="1"/>
  <c r="AK80" i="3"/>
  <c r="AK71" i="3"/>
  <c r="AK47" i="3"/>
  <c r="AK31" i="3"/>
  <c r="AK34" i="3"/>
  <c r="AK95" i="3"/>
  <c r="AK55" i="3"/>
  <c r="AK13" i="3"/>
  <c r="AK74" i="3"/>
  <c r="AK85" i="3"/>
  <c r="AK32" i="3"/>
  <c r="AK54" i="3"/>
  <c r="AK66" i="3"/>
  <c r="AK21" i="3"/>
  <c r="AK72" i="3"/>
  <c r="AK41" i="3"/>
  <c r="AK14" i="3"/>
  <c r="AK62" i="3"/>
  <c r="AK40" i="3"/>
  <c r="AK39" i="3"/>
  <c r="AL4" i="3"/>
  <c r="AK109" i="3"/>
  <c r="AK60" i="3"/>
  <c r="AK26" i="3"/>
  <c r="AK75" i="3"/>
  <c r="AK53" i="3"/>
  <c r="AK52" i="3"/>
  <c r="AK50" i="3"/>
  <c r="AK44" i="3"/>
  <c r="AK45" i="3"/>
  <c r="AK79" i="3"/>
  <c r="AK108" i="3"/>
  <c r="AK86" i="3"/>
  <c r="AK12" i="3"/>
  <c r="AK84" i="3"/>
  <c r="AK64" i="3"/>
  <c r="AK42" i="3"/>
  <c r="AK57" i="3"/>
  <c r="AK33" i="3"/>
  <c r="AK28" i="3"/>
  <c r="AK10" i="3"/>
  <c r="AK94" i="3"/>
  <c r="AK16" i="3"/>
  <c r="AK23" i="3"/>
  <c r="AK37" i="3"/>
  <c r="AK111" i="3"/>
  <c r="AK65" i="3"/>
  <c r="AK35" i="3"/>
  <c r="AK51" i="3"/>
  <c r="AK87" i="3"/>
  <c r="AK92" i="3"/>
  <c r="AK91" i="3"/>
  <c r="AK93" i="3"/>
  <c r="AK89" i="3"/>
  <c r="AK90" i="3"/>
  <c r="AJ22" i="4"/>
  <c r="AJ33" i="4"/>
  <c r="AH29" i="4"/>
  <c r="AJ98" i="3" l="1"/>
  <c r="AK48" i="4" s="1"/>
  <c r="AK51" i="4" s="1"/>
  <c r="AJ99" i="3"/>
  <c r="AK68" i="4" s="1"/>
  <c r="AJ97" i="3"/>
  <c r="AK26" i="4" s="1"/>
  <c r="AK33" i="4" s="1"/>
  <c r="AK22" i="4"/>
  <c r="AK115" i="3"/>
  <c r="AL19" i="4" s="1"/>
  <c r="AK76" i="3"/>
  <c r="AK77" i="3" s="1"/>
  <c r="AK116" i="3"/>
  <c r="AL41" i="4" s="1"/>
  <c r="AK88" i="3"/>
  <c r="AJ36" i="4"/>
  <c r="AL110" i="3"/>
  <c r="C110" i="3" s="1"/>
  <c r="AL72" i="3"/>
  <c r="C72" i="3" s="1"/>
  <c r="AL61" i="3"/>
  <c r="C61" i="3" s="1"/>
  <c r="AL57" i="3"/>
  <c r="C57" i="3" s="1"/>
  <c r="AL24" i="3"/>
  <c r="C24" i="3" s="1"/>
  <c r="AL25" i="3"/>
  <c r="C25" i="3" s="1"/>
  <c r="AL18" i="3"/>
  <c r="C18" i="3" s="1"/>
  <c r="AL112" i="3"/>
  <c r="C112" i="3" s="1"/>
  <c r="AL59" i="3"/>
  <c r="C59" i="3" s="1"/>
  <c r="AL49" i="3"/>
  <c r="C49" i="3" s="1"/>
  <c r="AL75" i="3"/>
  <c r="C75" i="3" s="1"/>
  <c r="AL12" i="3"/>
  <c r="C12" i="3" s="1"/>
  <c r="AL28" i="3"/>
  <c r="C28" i="3" s="1"/>
  <c r="AL43" i="3"/>
  <c r="C43" i="3" s="1"/>
  <c r="AL87" i="3"/>
  <c r="C87" i="3" s="1"/>
  <c r="AL74" i="3"/>
  <c r="C74" i="3" s="1"/>
  <c r="AL67" i="3"/>
  <c r="C67" i="3" s="1"/>
  <c r="AL58" i="3"/>
  <c r="C58" i="3" s="1"/>
  <c r="AL37" i="3"/>
  <c r="C37" i="3" s="1"/>
  <c r="AL38" i="3"/>
  <c r="C38" i="3" s="1"/>
  <c r="AL84" i="3"/>
  <c r="C84" i="3" s="1"/>
  <c r="AL64" i="3"/>
  <c r="C64" i="3" s="1"/>
  <c r="AL69" i="3"/>
  <c r="C69" i="3" s="1"/>
  <c r="AL56" i="3"/>
  <c r="C56" i="3" s="1"/>
  <c r="AL33" i="3"/>
  <c r="C33" i="3" s="1"/>
  <c r="AL34" i="3"/>
  <c r="C34" i="3" s="1"/>
  <c r="AL86" i="3"/>
  <c r="C86" i="3" s="1"/>
  <c r="AL60" i="3"/>
  <c r="C60" i="3" s="1"/>
  <c r="AL53" i="3"/>
  <c r="C53" i="3" s="1"/>
  <c r="AL48" i="3"/>
  <c r="C48" i="3" s="1"/>
  <c r="AL44" i="3"/>
  <c r="C44" i="3" s="1"/>
  <c r="AL23" i="3"/>
  <c r="C23" i="3" s="1"/>
  <c r="AL94" i="3"/>
  <c r="C94" i="3" s="1"/>
  <c r="AL73" i="3"/>
  <c r="C73" i="3" s="1"/>
  <c r="AL39" i="3"/>
  <c r="C39" i="3" s="1"/>
  <c r="AL121" i="3"/>
  <c r="AL85" i="3"/>
  <c r="C85" i="3" s="1"/>
  <c r="AL65" i="3"/>
  <c r="C65" i="3" s="1"/>
  <c r="AL29" i="3"/>
  <c r="AL16" i="3"/>
  <c r="C16" i="3" s="1"/>
  <c r="AL95" i="3"/>
  <c r="C95" i="3" s="1"/>
  <c r="AL62" i="3"/>
  <c r="C62" i="3" s="1"/>
  <c r="AL42" i="3"/>
  <c r="C42" i="3" s="1"/>
  <c r="AL30" i="3"/>
  <c r="C30" i="3" s="1"/>
  <c r="AL70" i="3"/>
  <c r="C70" i="3" s="1"/>
  <c r="AL66" i="3"/>
  <c r="C66" i="3" s="1"/>
  <c r="AL46" i="3"/>
  <c r="C46" i="3" s="1"/>
  <c r="AL21" i="3"/>
  <c r="C21" i="3" s="1"/>
  <c r="AL80" i="3"/>
  <c r="C80" i="3" s="1"/>
  <c r="AL36" i="3"/>
  <c r="C36" i="3" s="1"/>
  <c r="AL14" i="3"/>
  <c r="C14" i="3" s="1"/>
  <c r="AL79" i="3"/>
  <c r="C79" i="3" s="1"/>
  <c r="AL51" i="3"/>
  <c r="C51" i="3" s="1"/>
  <c r="AL40" i="3"/>
  <c r="C40" i="3" s="1"/>
  <c r="AL27" i="3"/>
  <c r="C27" i="3" s="1"/>
  <c r="AL55" i="3"/>
  <c r="C55" i="3" s="1"/>
  <c r="AL20" i="3"/>
  <c r="C20" i="3" s="1"/>
  <c r="AL54" i="3"/>
  <c r="C54" i="3" s="1"/>
  <c r="AL13" i="3"/>
  <c r="C13" i="3" s="1"/>
  <c r="AL45" i="3"/>
  <c r="C45" i="3" s="1"/>
  <c r="AL41" i="3"/>
  <c r="C41" i="3" s="1"/>
  <c r="AL63" i="3"/>
  <c r="C63" i="3" s="1"/>
  <c r="AL19" i="3"/>
  <c r="C19" i="3" s="1"/>
  <c r="AL78" i="3"/>
  <c r="AL113" i="3"/>
  <c r="C113" i="3" s="1"/>
  <c r="AL71" i="3"/>
  <c r="C71" i="3" s="1"/>
  <c r="AL26" i="3"/>
  <c r="C26" i="3" s="1"/>
  <c r="AL111" i="3"/>
  <c r="C111" i="3" s="1"/>
  <c r="AL83" i="3"/>
  <c r="C83" i="3" s="1"/>
  <c r="AL68" i="3"/>
  <c r="C68" i="3" s="1"/>
  <c r="AL50" i="3"/>
  <c r="C50" i="3" s="1"/>
  <c r="AL108" i="3"/>
  <c r="AL82" i="3"/>
  <c r="C82" i="3" s="1"/>
  <c r="AL47" i="3"/>
  <c r="C47" i="3" s="1"/>
  <c r="AL22" i="3"/>
  <c r="C22" i="3" s="1"/>
  <c r="AL52" i="3"/>
  <c r="C52" i="3" s="1"/>
  <c r="AL31" i="3"/>
  <c r="C31" i="3" s="1"/>
  <c r="AL17" i="3"/>
  <c r="C17" i="3" s="1"/>
  <c r="AL35" i="3"/>
  <c r="C35" i="3" s="1"/>
  <c r="AL32" i="3"/>
  <c r="C32" i="3" s="1"/>
  <c r="AL11" i="3"/>
  <c r="C11" i="3" s="1"/>
  <c r="AL15" i="3"/>
  <c r="C15" i="3" s="1"/>
  <c r="AL9" i="3"/>
  <c r="C9" i="3" s="1"/>
  <c r="AL10" i="3"/>
  <c r="C10" i="3" s="1"/>
  <c r="AL93" i="3"/>
  <c r="C93" i="3" s="1"/>
  <c r="AL91" i="3"/>
  <c r="C91" i="3" s="1"/>
  <c r="AL89" i="3"/>
  <c r="AL92" i="3"/>
  <c r="C92" i="3" s="1"/>
  <c r="AL90" i="3"/>
  <c r="C90" i="3" s="1"/>
  <c r="AK96" i="3"/>
  <c r="AK44" i="4"/>
  <c r="AK55" i="4"/>
  <c r="AJ51" i="4"/>
  <c r="AJ58" i="4" s="1"/>
  <c r="AJ55" i="4"/>
  <c r="AK97" i="3" l="1"/>
  <c r="AL26" i="4" s="1"/>
  <c r="AL29" i="4" s="1"/>
  <c r="AL88" i="3"/>
  <c r="C88" i="3" s="1"/>
  <c r="C78" i="3"/>
  <c r="AL44" i="4"/>
  <c r="AL22" i="4"/>
  <c r="AL33" i="4"/>
  <c r="AL96" i="3"/>
  <c r="C89" i="3"/>
  <c r="AL76" i="3"/>
  <c r="C29" i="3"/>
  <c r="AK29" i="4"/>
  <c r="AK98" i="3"/>
  <c r="AL48" i="4" s="1"/>
  <c r="AL51" i="4" s="1"/>
  <c r="AK99" i="3"/>
  <c r="AL68" i="4" s="1"/>
  <c r="AL71" i="4" s="1"/>
  <c r="AK71" i="4"/>
  <c r="AM62" i="4"/>
  <c r="C121" i="3"/>
  <c r="AL116" i="3"/>
  <c r="C108" i="3"/>
  <c r="AK58" i="4"/>
  <c r="C96" i="3" l="1"/>
  <c r="AK36" i="4"/>
  <c r="AL77" i="3"/>
  <c r="C76" i="3"/>
  <c r="AM41" i="4"/>
  <c r="C116" i="3"/>
  <c r="AM65" i="4"/>
  <c r="D65" i="4" s="1"/>
  <c r="C7" i="4" s="1"/>
  <c r="C5" i="5" s="1"/>
  <c r="D62" i="4"/>
  <c r="AL55" i="4"/>
  <c r="AL58" i="4"/>
  <c r="AL36" i="4"/>
  <c r="AL98" i="3" l="1"/>
  <c r="C77" i="3"/>
  <c r="AL99" i="3"/>
  <c r="AM44" i="4"/>
  <c r="D44" i="4" s="1"/>
  <c r="D41" i="4"/>
  <c r="AL97" i="3"/>
  <c r="AM26" i="4" l="1"/>
  <c r="C97" i="3"/>
  <c r="AM48" i="4"/>
  <c r="C98" i="3"/>
  <c r="AM68" i="4"/>
  <c r="C99" i="3"/>
  <c r="AM71" i="4" l="1"/>
  <c r="D71" i="4" s="1"/>
  <c r="D68" i="4"/>
  <c r="AM51" i="4"/>
  <c r="D48" i="4"/>
  <c r="AM55" i="4"/>
  <c r="D55" i="4" s="1"/>
  <c r="AM29" i="4"/>
  <c r="D26" i="4"/>
  <c r="D29" i="4" l="1"/>
  <c r="AM58" i="4"/>
  <c r="D58" i="4" s="1"/>
  <c r="C6" i="4" s="1"/>
  <c r="C4" i="5" s="1"/>
  <c r="D51" i="4"/>
  <c r="B7" i="8" l="1"/>
  <c r="C11" i="5" l="1"/>
  <c r="H109" i="3"/>
  <c r="M109" i="3"/>
  <c r="M115" i="3" s="1"/>
  <c r="N19" i="4" s="1"/>
  <c r="R109" i="3"/>
  <c r="R115" i="3" s="1"/>
  <c r="S19" i="4" s="1"/>
  <c r="W109" i="3"/>
  <c r="W115" i="3" s="1"/>
  <c r="X19" i="4" s="1"/>
  <c r="AB109" i="3"/>
  <c r="AB115" i="3" s="1"/>
  <c r="AC19" i="4" s="1"/>
  <c r="AG109" i="3"/>
  <c r="AG115" i="3" s="1"/>
  <c r="AH19" i="4" s="1"/>
  <c r="AL109" i="3"/>
  <c r="AL115" i="3" s="1"/>
  <c r="AM19" i="4" s="1"/>
  <c r="X22" i="4" l="1"/>
  <c r="X36" i="4" s="1"/>
  <c r="X33" i="4"/>
  <c r="AC22" i="4"/>
  <c r="AC36" i="4" s="1"/>
  <c r="AC33" i="4"/>
  <c r="N22" i="4"/>
  <c r="N36" i="4" s="1"/>
  <c r="N33" i="4"/>
  <c r="AH22" i="4"/>
  <c r="AH36" i="4" s="1"/>
  <c r="AH33" i="4"/>
  <c r="H115" i="3"/>
  <c r="I19" i="4" s="1"/>
  <c r="C109" i="3"/>
  <c r="C115" i="3" s="1"/>
  <c r="AM22" i="4"/>
  <c r="AM36" i="4" s="1"/>
  <c r="AM33" i="4"/>
  <c r="S22" i="4"/>
  <c r="S36" i="4" s="1"/>
  <c r="S33" i="4"/>
  <c r="I22" i="4" l="1"/>
  <c r="D19" i="4"/>
  <c r="I33" i="4"/>
  <c r="D33" i="4" s="1"/>
  <c r="D22" i="4" l="1"/>
  <c r="I36" i="4"/>
  <c r="D36" i="4" s="1"/>
  <c r="C5" i="4" s="1"/>
  <c r="C16" i="5" s="1"/>
</calcChain>
</file>

<file path=xl/sharedStrings.xml><?xml version="1.0" encoding="utf-8"?>
<sst xmlns="http://schemas.openxmlformats.org/spreadsheetml/2006/main" count="933" uniqueCount="570">
  <si>
    <t>WOODLAND CARBON CODE
BIODIVERSITY FINANCING TOOL</t>
  </si>
  <si>
    <t>Break-Even Credit Price Calculator for Woodland Carbon Projects</t>
  </si>
  <si>
    <t>Developed for Woodland Carbon Code by Ricardo (Member of WSP)  |  FIRNS Phase 2</t>
  </si>
  <si>
    <t>Purpose:</t>
  </si>
  <si>
    <t>This tool calculates break-even credit prices for woodland plantation restoration projects under the Woodland Carbon Code. It determines the constant £/credit at which the NPV of the restoration project (including credit income) equals the NPV of alternative land use. It supports Carbon+ credits and Carbon-only credits.</t>
  </si>
  <si>
    <t>How to Use</t>
  </si>
  <si>
    <t>1.  Inputs tab — Enter project parameters, species, infrastructure, biodiversity, and income details.</t>
  </si>
  <si>
    <t>2.  Cashflow tab — Auto-calculated year-by-year costs and revenues from inputs.</t>
  </si>
  <si>
    <t>3.  NPVs tab — Review discount rates and auto-calculated NPVs.</t>
  </si>
  <si>
    <t>4.  Summary tab — View break-even prices and verify NPV(project + credits) = NPV(alt land use).</t>
  </si>
  <si>
    <t>5.  Calculations tab — Intermediate calculations supporting cashflows.</t>
  </si>
  <si>
    <t>6.  Standardised Costs tab — Cost benchmarks and standardised rates.</t>
  </si>
  <si>
    <t>7.  Income Calcs tab — Income calculation details.</t>
  </si>
  <si>
    <t>Sheet Overview</t>
  </si>
  <si>
    <t>Tab</t>
  </si>
  <si>
    <t>Description</t>
  </si>
  <si>
    <t>Inputs</t>
  </si>
  <si>
    <t>Project parameters, species, infrastructure, biodiversity, and income details</t>
  </si>
  <si>
    <t>Cashflow</t>
  </si>
  <si>
    <t>Year-by-year costs and revenues — auto-calculated from inputs</t>
  </si>
  <si>
    <t>NPVs</t>
  </si>
  <si>
    <t>Discount rates, discounted NPV calculations — auto-calculated</t>
  </si>
  <si>
    <t>Summary</t>
  </si>
  <si>
    <t>Break-even prices (Carbon+ and Carbon-only) and NPV verification</t>
  </si>
  <si>
    <t>Calculations</t>
  </si>
  <si>
    <t>Intermediate calculations supporting cashflows</t>
  </si>
  <si>
    <t>Standardised Costs</t>
  </si>
  <si>
    <t>Cost benchmarks and standardised rates used in calculations</t>
  </si>
  <si>
    <t>Income Calcs</t>
  </si>
  <si>
    <t>Income calculation details for carbon and biodiversity credits</t>
  </si>
  <si>
    <t>Colour Coding</t>
  </si>
  <si>
    <t xml:space="preserve">    Green cells indicate user input required</t>
  </si>
  <si>
    <t xml:space="preserve">    White/no fill = formula / auto-calculated (do not edit)</t>
  </si>
  <si>
    <t xml:space="preserve">    Blue cells provide further information or show totals</t>
  </si>
  <si>
    <t>Break-Even Methodology</t>
  </si>
  <si>
    <t>The break-even price P satisfies: NPV(project + P × credits) = NPV(alternative land use). For "On Verification" timing, each credit tranche is discounted by its verification year. For "Upfront" timing, all PIUs are sold at Year 0 and credits are not discounted.</t>
  </si>
  <si>
    <t>Funding</t>
  </si>
  <si>
    <t>This project is supported by The Facility for Investment Ready Nature in Scotland (FIRNS). Delivered by NatureScot in collaboration with The Scottish Government and in partnership with the National Lottery Heritage Fund.</t>
  </si>
  <si>
    <t>© Woodland Carbon Code  |  Woodland Carbon Code Biodiversity Financing Tool  |  v1.0</t>
  </si>
  <si>
    <t>WOODLAND CARBON CODE — BIODIVERSITY FINANCING TOOL INPUTS</t>
  </si>
  <si>
    <t>Please enter data into input green cells</t>
  </si>
  <si>
    <t>Project Overview</t>
  </si>
  <si>
    <t>Country</t>
  </si>
  <si>
    <t>Select country: England, Scotland, Wales or Northern Ireland</t>
  </si>
  <si>
    <t>Project duration (yrs)</t>
  </si>
  <si>
    <t>Enter project duration in years (e.g. 75)</t>
  </si>
  <si>
    <t>Total net area (ha)</t>
  </si>
  <si>
    <t>Enter total net planting area in hectares</t>
  </si>
  <si>
    <t>Project start year</t>
  </si>
  <si>
    <t>Enter the year planting begins (e.g. 2025)</t>
  </si>
  <si>
    <t>Clearfell</t>
  </si>
  <si>
    <t>Yes or No</t>
  </si>
  <si>
    <t>Group or single project</t>
  </si>
  <si>
    <t>Select: Single or Group</t>
  </si>
  <si>
    <t>Small Woods Calculator?</t>
  </si>
  <si>
    <t>Yes or No — use if project uses the Small Woods Calculator</t>
  </si>
  <si>
    <t>Carbon sale timing</t>
  </si>
  <si>
    <t>Select: On Verification or Upfront</t>
  </si>
  <si>
    <t>Species Mix (%)</t>
  </si>
  <si>
    <t>Sitka Spruce (thinned YC 24)</t>
  </si>
  <si>
    <t>Enter proportion as decimal, e.g. 0.65 for 65%. All species must sum to 1.0</t>
  </si>
  <si>
    <t>Scots Pine (thinned YC 8)</t>
  </si>
  <si>
    <t>Enter proportion as decimal</t>
  </si>
  <si>
    <t>Other conifers - Norway Spruce (thinned YC 16)</t>
  </si>
  <si>
    <t>Minimum intervention Scots pine</t>
  </si>
  <si>
    <t>Natural regeneration Scots pine</t>
  </si>
  <si>
    <t>Broadleaves thin, clearfell or CCF (SAB YC 4)</t>
  </si>
  <si>
    <t>Minimum intervention broadleaves (SAB YC 4)</t>
  </si>
  <si>
    <t>Natural regeneration broadleaves</t>
  </si>
  <si>
    <t>Spacing (m)</t>
  </si>
  <si>
    <t>Enter planting spacing in metres (e.g. 2)</t>
  </si>
  <si>
    <t>Enter planting spacing in metres</t>
  </si>
  <si>
    <t>Broadleaves thin, clearfell or CCF</t>
  </si>
  <si>
    <t>Minimum intervention broadleaves</t>
  </si>
  <si>
    <t>Infrastructure</t>
  </si>
  <si>
    <t>Stock fencing (m)</t>
  </si>
  <si>
    <t>Enter total length of stock fencing required (metres)</t>
  </si>
  <si>
    <t>Deer fencing (m)</t>
  </si>
  <si>
    <t>Enter total length of deer fencing required (metres)</t>
  </si>
  <si>
    <t>Existing fence upgrade/repair (m)</t>
  </si>
  <si>
    <t>Enter total length of existing fence to upgrade/repair (metres)</t>
  </si>
  <si>
    <t>Rabbit netting (m)</t>
  </si>
  <si>
    <t>Enter total length of rabbit netting required (metres)</t>
  </si>
  <si>
    <t>Track creation (cannot support heavy timber haulage but requires some form of ongoing maintenance such as mowing) (m)</t>
  </si>
  <si>
    <t>Enter total length of track creation required (metres)</t>
  </si>
  <si>
    <t>Timber road building (can support heavy timber haulage) (m)</t>
  </si>
  <si>
    <t>Enter total length of timber road building required (metres)</t>
  </si>
  <si>
    <t>Number of vehicle access gates</t>
  </si>
  <si>
    <t>Enter number of vehicle access gates</t>
  </si>
  <si>
    <t>Number of pedestrian gates</t>
  </si>
  <si>
    <t>Enter number of pedestrian gates</t>
  </si>
  <si>
    <t>Squirrel: Purchase and installation of traps at year 15 (ha)</t>
  </si>
  <si>
    <t>Enter area (ha) requiring squirrel trap installation at year 15</t>
  </si>
  <si>
    <t>Site Preparation</t>
  </si>
  <si>
    <t>None (ha)</t>
  </si>
  <si>
    <t>Enter area (ha) requiring no site preparation</t>
  </si>
  <si>
    <t>Scrub control less than 7cm dbh (ha)</t>
  </si>
  <si>
    <t>Enter area (ha) requiring scrub control (&lt;7cm dbh)</t>
  </si>
  <si>
    <t>Bracken control (ha)</t>
  </si>
  <si>
    <t>Enter area (ha) requiring bracken control</t>
  </si>
  <si>
    <t>Gorse removal (ha)</t>
  </si>
  <si>
    <t>Enter area (ha) requiring gorse removal</t>
  </si>
  <si>
    <t>Ground Preparation</t>
  </si>
  <si>
    <t>Enter area (ha) requiring no ground preparation</t>
  </si>
  <si>
    <t>Hand screefing/turfing (ha)</t>
  </si>
  <si>
    <t>Enter area (ha) requiring hand screefing/turfing</t>
  </si>
  <si>
    <t>Scarification (ha)</t>
  </si>
  <si>
    <t>Enter area (ha) requiring scarification</t>
  </si>
  <si>
    <t>Mounding (ha)</t>
  </si>
  <si>
    <t>Enter area (ha) requiring mounding</t>
  </si>
  <si>
    <t>Ploughing (ha)</t>
  </si>
  <si>
    <t>Enter area (ha) requiring ploughing</t>
  </si>
  <si>
    <t>Drains (ha)</t>
  </si>
  <si>
    <t>Enter area (ha) requiring drains</t>
  </si>
  <si>
    <t>Tree Protection</t>
  </si>
  <si>
    <t>Number of tree shelters (stake and tube)</t>
  </si>
  <si>
    <t>Enter number of stake-and-tube tree shelters (establishment)</t>
  </si>
  <si>
    <t xml:space="preserve">Number of tree shelters (spiral and cane) </t>
  </si>
  <si>
    <t>Enter number of spiral-and-cane tree shelters (establishment)</t>
  </si>
  <si>
    <t xml:space="preserve">Number of vole guards </t>
  </si>
  <si>
    <t>Enter number of vole guards (establishment)</t>
  </si>
  <si>
    <t>Fertiliser application (no. of trees)</t>
  </si>
  <si>
    <t>Enter number of trees requiring fertiliser purchase and application</t>
  </si>
  <si>
    <t>Number of replacement tree shelters (stake and tube)</t>
  </si>
  <si>
    <t>Enter number of stake-and-tube tree shelters (replacement)</t>
  </si>
  <si>
    <t xml:space="preserve">Number of replacement tree shelters (spiral and cane) </t>
  </si>
  <si>
    <t>Enter number of spiral-and-cane tree shelters (replacement)</t>
  </si>
  <si>
    <t xml:space="preserve">Number of replacement vole guards </t>
  </si>
  <si>
    <t>Enter number of vole guards (replacement)</t>
  </si>
  <si>
    <t>Fertiliser application (ha)</t>
  </si>
  <si>
    <t>Enter area (ha) requiring fertiliser application</t>
  </si>
  <si>
    <t>Income</t>
  </si>
  <si>
    <t>Planning grant</t>
  </si>
  <si>
    <t>Enter total planning grant (£)</t>
  </si>
  <si>
    <t>Capital grant</t>
  </si>
  <si>
    <t>Enter total capital grant (£)</t>
  </si>
  <si>
    <t>Maintenance payments</t>
  </si>
  <si>
    <t>Enter annual maintenance payment amount (£)</t>
  </si>
  <si>
    <t>Maintenance payments - number of years received</t>
  </si>
  <si>
    <t>Enter number of years maintenance payments are received</t>
  </si>
  <si>
    <t>Year maintenance payments begin</t>
  </si>
  <si>
    <t>Enter the year maintenance payments begin</t>
  </si>
  <si>
    <t>Other grant</t>
  </si>
  <si>
    <t>Enter any other grant income (£)</t>
  </si>
  <si>
    <t>Other grant number of years received</t>
  </si>
  <si>
    <t>Enter number of years other grant is received</t>
  </si>
  <si>
    <t>BPS (yes/no)?</t>
  </si>
  <si>
    <t>Yes or No — is Basic Payment Scheme income applicable?</t>
  </si>
  <si>
    <t>Any other income</t>
  </si>
  <si>
    <t>Enter any other annual income (£)</t>
  </si>
  <si>
    <t>Any other income - number of years received</t>
  </si>
  <si>
    <t>Enter number of years other income is received</t>
  </si>
  <si>
    <t>One off payment</t>
  </si>
  <si>
    <t>Enter any one-off payment amount (£)</t>
  </si>
  <si>
    <t>Carbon Credit Schedule</t>
  </si>
  <si>
    <t>Verification Interval (yrs)</t>
  </si>
  <si>
    <t>Max Verification Year</t>
  </si>
  <si>
    <t>Select verification schedule (every 5 years or every 10 years, after Year 5 verification). Max verification year matches project year input in cell B5</t>
  </si>
  <si>
    <t>Verification Year</t>
  </si>
  <si>
    <t>PIUs to project (tCO2e)</t>
  </si>
  <si>
    <t>Discount Factor</t>
  </si>
  <si>
    <t>Biodiversity Uplift Schedule</t>
  </si>
  <si>
    <t>Enter biodiversity survey and Validation &amp; Verification costs alongside each verification year</t>
  </si>
  <si>
    <t>Bio Verification Interval (yrs)</t>
  </si>
  <si>
    <t>Max Bio Verification Year</t>
  </si>
  <si>
    <t>Biodiversity Units</t>
  </si>
  <si>
    <t>Bio Survey Cost (£)</t>
  </si>
  <si>
    <t>Bio V&amp;V Cost (£)</t>
  </si>
  <si>
    <t>Alternative Land Use</t>
  </si>
  <si>
    <t>Cattle and sheep (LFA) (net area ha)</t>
  </si>
  <si>
    <t>Where woodland creation area is classed as "Less Favoured Area" (Disadvantaged or Severely Disadvantaged) and Land Capability for Agriculture Class 4+.</t>
  </si>
  <si>
    <t>Cattle and sheep (Lowland) (net area ha)</t>
  </si>
  <si>
    <t>Where woodland creation area is not "Less Favoured Area" and is Land Capability for Agriculture Class 4+.</t>
  </si>
  <si>
    <t>Arable (net area ha)</t>
  </si>
  <si>
    <t>Where woodland creation area is Land Capability for Agriculture Class 1-3 or classed as Urban/Non-agricultural.</t>
  </si>
  <si>
    <t>Ensure total area equals Project area + 10% open ground</t>
  </si>
  <si>
    <t>CASHFLOW ANALYSIS</t>
  </si>
  <si>
    <t>Year</t>
  </si>
  <si>
    <t>Project Year</t>
  </si>
  <si>
    <t>Costs (£)</t>
  </si>
  <si>
    <t>Category</t>
  </si>
  <si>
    <t>Total</t>
  </si>
  <si>
    <t>Planting, establishment and management costs</t>
  </si>
  <si>
    <t>Woodland creation planning</t>
  </si>
  <si>
    <t>Scrub control less than 7cm dbh</t>
  </si>
  <si>
    <t>Bracken control</t>
  </si>
  <si>
    <t>Gorse removal</t>
  </si>
  <si>
    <t>Ground preparation - hand screefing</t>
  </si>
  <si>
    <t>Ground preparation - scarification</t>
  </si>
  <si>
    <t>Ground preparation - mounding</t>
  </si>
  <si>
    <t>Ground preparation - mounding at restock - SS</t>
  </si>
  <si>
    <t>Ground preparation - mounding at restock - Scots Pine</t>
  </si>
  <si>
    <t>Ground preparation - mounding at restock - Other Conifer</t>
  </si>
  <si>
    <t>Ground preparation - ploughing</t>
  </si>
  <si>
    <t xml:space="preserve">Drains - creation </t>
  </si>
  <si>
    <t>Stock fencing</t>
  </si>
  <si>
    <t>Deer fencing</t>
  </si>
  <si>
    <t>Existing fence upgrade</t>
  </si>
  <si>
    <t>Rabbit netting</t>
  </si>
  <si>
    <t>Vehicle access gates</t>
  </si>
  <si>
    <t>Pedestrian gates</t>
  </si>
  <si>
    <t>Road building</t>
  </si>
  <si>
    <t>Track creation</t>
  </si>
  <si>
    <t>Sapling purchase - SS conifer</t>
  </si>
  <si>
    <t>Sapling purchase - Scots Pine conifer</t>
  </si>
  <si>
    <t>Sapling purchase - Other conifer</t>
  </si>
  <si>
    <t>Sapling purchase - Minimum intervention Scots pine</t>
  </si>
  <si>
    <t>Sapling purchase - Natural regeneration Scots pine</t>
  </si>
  <si>
    <t>Sapling purchase - broadleaf</t>
  </si>
  <si>
    <t>Planting - SS conifer</t>
  </si>
  <si>
    <t>Planting - Scots Pine conifer</t>
  </si>
  <si>
    <t>Planting - Other conifer</t>
  </si>
  <si>
    <t>Planting - Minimum intervention Scots Pine</t>
  </si>
  <si>
    <t>Planting - Natural regeneration Scots Pine</t>
  </si>
  <si>
    <t>Planting - broadleaf</t>
  </si>
  <si>
    <t>Tube and stake purchase and installation</t>
  </si>
  <si>
    <t>Spiral and cane purchase and installation</t>
  </si>
  <si>
    <t>Tree protection removal</t>
  </si>
  <si>
    <t>Vole guards</t>
  </si>
  <si>
    <t>Fertiliser purchase and application</t>
  </si>
  <si>
    <t>Weeding (Year 1) - SS</t>
  </si>
  <si>
    <t>Weeding (Year 2) - SS</t>
  </si>
  <si>
    <t>Weeding (Year 3) - SS</t>
  </si>
  <si>
    <t>Weeding (Year 1) - Scots Pine</t>
  </si>
  <si>
    <t>Weeding (Year 2) - Scots Pine</t>
  </si>
  <si>
    <t>Weeding (Year 3) - Scots Pine</t>
  </si>
  <si>
    <t>Weeding (Year 1) - Other Conifer</t>
  </si>
  <si>
    <t>Weeding (Year 2) - Other Conifer</t>
  </si>
  <si>
    <t>Weeding (Year 3) - Other Conifer</t>
  </si>
  <si>
    <t>Weeding (Year 1) - Minimum intervention or nat regen Scots Pine</t>
  </si>
  <si>
    <t>Weeding (Year 2) - Minimum intervention or nat regen Scots Pine</t>
  </si>
  <si>
    <t>Weeding (Year 3) - Minimum intervention or nat regen Scots Pine</t>
  </si>
  <si>
    <t>Weeding (Year 1) - Broadleaves</t>
  </si>
  <si>
    <t>Weeding (Year 2) - Broadleaves</t>
  </si>
  <si>
    <t>Weeding (Year 3) - Broadleaves</t>
  </si>
  <si>
    <t>Beating up (Year 1) - SS</t>
  </si>
  <si>
    <t>Beating Up (Year 2) - SS</t>
  </si>
  <si>
    <t>Beating Up (Year 3) - SS</t>
  </si>
  <si>
    <t>Beating Up (Year 1) - Scots Pine</t>
  </si>
  <si>
    <t>Beating Up (Year 2) - Scots Pine</t>
  </si>
  <si>
    <t>Beating Up (Year 3) - Scots Pine</t>
  </si>
  <si>
    <t>Beating Up (Year 1) - Other Conifer</t>
  </si>
  <si>
    <t>Beating Up (Year 2) - Other Conifer</t>
  </si>
  <si>
    <t>Beating Up (Year 3) - Other Conifer</t>
  </si>
  <si>
    <t xml:space="preserve">Beating Up (Year 1) - Minimum intervention </t>
  </si>
  <si>
    <t>Beating up broadleaves (Year 1)</t>
  </si>
  <si>
    <t>Beating up broadleaves (Year 2)</t>
  </si>
  <si>
    <t>Beating up broadleaves (Year 3)</t>
  </si>
  <si>
    <t>Staff/contractor onsite welfare</t>
  </si>
  <si>
    <t>Subtotal</t>
  </si>
  <si>
    <t>Annual/other costs</t>
  </si>
  <si>
    <t xml:space="preserve">Ongoing management </t>
  </si>
  <si>
    <t>Insurance</t>
  </si>
  <si>
    <t>Deer control</t>
  </si>
  <si>
    <t>Squirrel control at year 15</t>
  </si>
  <si>
    <t>Drains maintenance</t>
  </si>
  <si>
    <t>Fence maintenance</t>
  </si>
  <si>
    <t>Road maintenance</t>
  </si>
  <si>
    <t>Track maintenance</t>
  </si>
  <si>
    <t>Vehicle access gate maintenance</t>
  </si>
  <si>
    <t>Pedestrian gate maintenance</t>
  </si>
  <si>
    <t>Woodland Carbon Code costs (Carbon)</t>
  </si>
  <si>
    <t xml:space="preserve">Unit issuance </t>
  </si>
  <si>
    <t>Conversion</t>
  </si>
  <si>
    <t>Survey work</t>
  </si>
  <si>
    <t>Validation and verification</t>
  </si>
  <si>
    <t>Administrative cost</t>
  </si>
  <si>
    <t>Biodiversity</t>
  </si>
  <si>
    <t>Validation and verification and adminstrative cost</t>
  </si>
  <si>
    <t>Total costs with CARBON+</t>
  </si>
  <si>
    <t>Total costs without CARBON+</t>
  </si>
  <si>
    <t>Total costs with Carbon Credit Only</t>
  </si>
  <si>
    <t>Income (£)</t>
  </si>
  <si>
    <t>Grants</t>
  </si>
  <si>
    <t>Maintenance grant</t>
  </si>
  <si>
    <t>Basic Payment Scheme payments</t>
  </si>
  <si>
    <t>Other grant (specify)</t>
  </si>
  <si>
    <t>Carbon+</t>
  </si>
  <si>
    <t>Carbon</t>
  </si>
  <si>
    <t>Thinning income</t>
  </si>
  <si>
    <t>Clearfell income</t>
  </si>
  <si>
    <t>Residual timber value</t>
  </si>
  <si>
    <t>Other regular payments/sponsorships/donations (specify)</t>
  </si>
  <si>
    <t>One-off payments/sponsorships/donations (specify)</t>
  </si>
  <si>
    <t>Total Income with CARBON+</t>
  </si>
  <si>
    <t>TOTAL Income without CARBON+</t>
  </si>
  <si>
    <t>Alternative Land Use (Income Foregone) (£)</t>
  </si>
  <si>
    <t>Income alternative landuse</t>
  </si>
  <si>
    <t>NPV Analysis Results</t>
  </si>
  <si>
    <t>SUMMARY</t>
  </si>
  <si>
    <t>NPV including Carbon+</t>
  </si>
  <si>
    <t>NPV excluding Carbon+</t>
  </si>
  <si>
    <t>NPV alternative landuse</t>
  </si>
  <si>
    <t>Discount Rate</t>
  </si>
  <si>
    <t>With CARBON+</t>
  </si>
  <si>
    <t>Total Revenue (£)</t>
  </si>
  <si>
    <t>Undiscounted Revenue</t>
  </si>
  <si>
    <t>Discounted</t>
  </si>
  <si>
    <t>Total Costs (£)</t>
  </si>
  <si>
    <t>Undiscounted Costs</t>
  </si>
  <si>
    <t>Dicsounted Costs</t>
  </si>
  <si>
    <t>Cashflow (£)</t>
  </si>
  <si>
    <t>Undiscounted Cashflow</t>
  </si>
  <si>
    <t>Discounted Cashflow</t>
  </si>
  <si>
    <t>PROJECT CASHFLOW (excl. credit income)</t>
  </si>
  <si>
    <t>Alternative Landuse Income (£)</t>
  </si>
  <si>
    <t>Carbon Credit Only Costs</t>
  </si>
  <si>
    <t>BREAK-EVEN PRICE SUMMARY</t>
  </si>
  <si>
    <t>NPV of Project (excl. credit income)</t>
  </si>
  <si>
    <t>NPV of Alternative Land Use</t>
  </si>
  <si>
    <t>Break-even price Carbon+ Credit</t>
  </si>
  <si>
    <t>Price at which NPV(project incl. Carbon+ income) = NPV(alt land use)</t>
  </si>
  <si>
    <t>Sale timing:</t>
  </si>
  <si>
    <t xml:space="preserve">
£/tCO2e</t>
  </si>
  <si>
    <t>Check: NPV at Break-Even Price</t>
  </si>
  <si>
    <t>← should equal →</t>
  </si>
  <si>
    <t>NPV incl. Carbon+ at break-even price</t>
  </si>
  <si>
    <t>NPV Alt Land Use</t>
  </si>
  <si>
    <t>Notes</t>
  </si>
  <si>
    <t>1. The break-even price is the credit price at which NPV(project including credit income) = NPV(alternative land use).</t>
  </si>
  <si>
    <t>2. On Verification: each credit tranche is discounted to its verification year (year N-1 in cashflow).</t>
  </si>
  <si>
    <t>3. Upfront: all PIUs sold at Year 0 at break-even price — credits not discounted.</t>
  </si>
  <si>
    <t>CALCULATIONS</t>
  </si>
  <si>
    <t>Auto-calculated from Inputs. Do not edit.</t>
  </si>
  <si>
    <t>PROJECT AREA</t>
  </si>
  <si>
    <t>Gross area (ha)</t>
  </si>
  <si>
    <t>SPECIES MIX (ha)</t>
  </si>
  <si>
    <t>Sitka Spruce ha</t>
  </si>
  <si>
    <t>Scots Pine ha</t>
  </si>
  <si>
    <t>Other Conifers ha</t>
  </si>
  <si>
    <t>Min interv SP ha</t>
  </si>
  <si>
    <t>Nat regen SP ha</t>
  </si>
  <si>
    <t>Broadleaves ha subtotal</t>
  </si>
  <si>
    <t>BL thin/clearfell ha</t>
  </si>
  <si>
    <t>BL min interv ha</t>
  </si>
  <si>
    <t>BL nat regen ha</t>
  </si>
  <si>
    <t>NO. OF TREES</t>
  </si>
  <si>
    <t>SS trees</t>
  </si>
  <si>
    <t>SP trees</t>
  </si>
  <si>
    <t>OC trees</t>
  </si>
  <si>
    <t>Min interv SP trees</t>
  </si>
  <si>
    <t>Nat regen SP trees</t>
  </si>
  <si>
    <t>BL trees subtotal</t>
  </si>
  <si>
    <t>BL thin trees</t>
  </si>
  <si>
    <t>BL min trees</t>
  </si>
  <si>
    <t>BL nat trees</t>
  </si>
  <si>
    <t>INFRASTRUCTURE &amp; PREP</t>
  </si>
  <si>
    <t>Total fence (m)</t>
  </si>
  <si>
    <t>Site prep total (ha)</t>
  </si>
  <si>
    <t>Ground prep total (ha)</t>
  </si>
  <si>
    <t>CREDIT TOTALS</t>
  </si>
  <si>
    <t>Total carbon+ credits (tCO2e)</t>
  </si>
  <si>
    <t>Discounted carbon+ credits total</t>
  </si>
  <si>
    <t>COST DATA</t>
  </si>
  <si>
    <t>Weeding timeline</t>
  </si>
  <si>
    <t>Weeding Year</t>
  </si>
  <si>
    <t>Number of times to weed</t>
  </si>
  <si>
    <t>Beating up timeline</t>
  </si>
  <si>
    <t>Beating up costs</t>
  </si>
  <si>
    <t>Fencing limit</t>
  </si>
  <si>
    <t>Vole Guard Removal %</t>
  </si>
  <si>
    <t xml:space="preserve">Beating Up Year </t>
  </si>
  <si>
    <t>% of total area</t>
  </si>
  <si>
    <t>Species</t>
  </si>
  <si>
    <t>Fencing m limit</t>
  </si>
  <si>
    <t>SS</t>
  </si>
  <si>
    <t>Scots Pine</t>
  </si>
  <si>
    <t>Other conifer</t>
  </si>
  <si>
    <t>Broadleaf</t>
  </si>
  <si>
    <t>Capital Costs</t>
  </si>
  <si>
    <t>Activity</t>
  </si>
  <si>
    <t>Cost (£)</t>
  </si>
  <si>
    <t>Unit</t>
  </si>
  <si>
    <t>Notes on No. of Years</t>
  </si>
  <si>
    <t>Source/Notes</t>
  </si>
  <si>
    <t>Woodland creation planning costs</t>
  </si>
  <si>
    <t>Woodland creation management planning/surveys - up to 10ha</t>
  </si>
  <si>
    <t>Fixed amount up to 10ha</t>
  </si>
  <si>
    <t>Project year 0</t>
  </si>
  <si>
    <t>Woodland Creation Planning Grant (England)</t>
  </si>
  <si>
    <t>Woodland creation management planning/surveys - area above 10ha</t>
  </si>
  <si>
    <t>Per hectare rate if over 10ha</t>
  </si>
  <si>
    <t>Site preparation</t>
  </si>
  <si>
    <t>Hectare</t>
  </si>
  <si>
    <t>England Woodland Creation Offer (EWCO) standard cost for chemical bracken control</t>
  </si>
  <si>
    <t xml:space="preserve">EWCO standard cost for chemical bracken control </t>
  </si>
  <si>
    <t>Ground preparation</t>
  </si>
  <si>
    <t>None</t>
  </si>
  <si>
    <t>Hand screefing/turfing</t>
  </si>
  <si>
    <t>EWCO standard cost for scarification for natural colonisation</t>
  </si>
  <si>
    <t>Scarification</t>
  </si>
  <si>
    <t>Mounding</t>
  </si>
  <si>
    <t>Project year 0, plus restock of conifers at species-specific years</t>
  </si>
  <si>
    <t>£0.226/position, assuming 2500 stems/ha</t>
  </si>
  <si>
    <t>Mounding - SS</t>
  </si>
  <si>
    <t>Restock mounding: project years 37 (post-thin) and 75 (post-clearfell)</t>
  </si>
  <si>
    <t>Mounding - Scots Pine</t>
  </si>
  <si>
    <t>Restock mounding: project year 75 (post-clearfell)</t>
  </si>
  <si>
    <t>Mounding - Norway Spruce</t>
  </si>
  <si>
    <t>Restock mounding: project year 59 (post-clearfell)</t>
  </si>
  <si>
    <t>Ploughing</t>
  </si>
  <si>
    <t>£0.17/position, assuming 2500 stems/ha</t>
  </si>
  <si>
    <t>Drains</t>
  </si>
  <si>
    <t>£1.13/m assuming 150m drains/ha - Scottish grant cost/limit</t>
  </si>
  <si>
    <t>Sapling purchase</t>
  </si>
  <si>
    <t>Each</t>
  </si>
  <si>
    <t>Project year 0, restock at years 37 and 75</t>
  </si>
  <si>
    <t>Averaged from Scottish Forestry (SF) grant, EWCO rate and plant catalogues</t>
  </si>
  <si>
    <t>Project year 0, restock at year 75</t>
  </si>
  <si>
    <t>Project year 0, restock at year 59</t>
  </si>
  <si>
    <t>Averaged from SF grant, EWCO rate and plant catalogues</t>
  </si>
  <si>
    <t>Sapling planting</t>
  </si>
  <si>
    <t>Other conifer (NS)</t>
  </si>
  <si>
    <t>Fertiliser</t>
  </si>
  <si>
    <t>Per tree</t>
  </si>
  <si>
    <t>Sector feedback</t>
  </si>
  <si>
    <t>Tree protection</t>
  </si>
  <si>
    <t>Per shelter</t>
  </si>
  <si>
    <t>Average of plant catalogues and EWCO Standard Cost 'Supplement for use of individual tree shelters'</t>
  </si>
  <si>
    <t>Average of plant catalogues and EWCO Standard Cost 'Supplement for use of individual tree wraps'</t>
  </si>
  <si>
    <t>Project year 9</t>
  </si>
  <si>
    <t>Stakeholder feedback</t>
  </si>
  <si>
    <t>Per guard</t>
  </si>
  <si>
    <t>Scottish grant cost uplifted to 100% plus inflation</t>
  </si>
  <si>
    <t>Annual</t>
  </si>
  <si>
    <t>Squirrel control</t>
  </si>
  <si>
    <t>Project year 14</t>
  </si>
  <si>
    <t>Cost of auto trap at £60 - cost of installation £40 - one trap per hectare</t>
  </si>
  <si>
    <t>Weeding</t>
  </si>
  <si>
    <t>3x project year 1, 2x project year 2, 1x project year 3, repeated at each restock</t>
  </si>
  <si>
    <t>Averaged from three SF grant rates for different tree stocking densities</t>
  </si>
  <si>
    <t>See row 55</t>
  </si>
  <si>
    <t>Beating Up - Year 1</t>
  </si>
  <si>
    <t>15% total area project year 1, 10% project year 2, 5% project year 3, repeated at restock</t>
  </si>
  <si>
    <t>Sapling purchase and planting cost</t>
  </si>
  <si>
    <t>Minimum intervention or nat regen Scots pine</t>
  </si>
  <si>
    <t>Beating Up - Year 2</t>
  </si>
  <si>
    <t>Beating Up - Year 3</t>
  </si>
  <si>
    <t>Fencing</t>
  </si>
  <si>
    <t>Metre</t>
  </si>
  <si>
    <t>Average of EWCO standard cost 'Post and wire fencing' and Welsh grant fencing rates</t>
  </si>
  <si>
    <t>Deer fencing up to 1,585m (sufficient to fence 20ha gross area)</t>
  </si>
  <si>
    <t>Grant rates plus sector feedback</t>
  </si>
  <si>
    <t>Deer fencing above 1,585m (sufficient to fence 20ha gross area)</t>
  </si>
  <si>
    <t>Per gate</t>
  </si>
  <si>
    <t>Fence upgrade/repair</t>
  </si>
  <si>
    <t>Roads and tracks</t>
  </si>
  <si>
    <t>Timber supporting road building</t>
  </si>
  <si>
    <t>Feedback from Forestry and Land Scotland (FLS) civil engineering</t>
  </si>
  <si>
    <t>Feedback from FLS Civil Engineering</t>
  </si>
  <si>
    <t>Ongoing woodland management</t>
  </si>
  <si>
    <t>Management to 10ha</t>
  </si>
  <si>
    <t>Annual (project years 0 to end)</t>
  </si>
  <si>
    <t>Feedback from sector, includes minimum visitor management for H&amp;S</t>
  </si>
  <si>
    <t>Management 10ha+</t>
  </si>
  <si>
    <t>Project years 34, 69</t>
  </si>
  <si>
    <t>56.5p/metre and 150m drains/ha</t>
  </si>
  <si>
    <t>Project years 19, 39, 59, 79</t>
  </si>
  <si>
    <t>Project years 39, 59, 79</t>
  </si>
  <si>
    <t>Feedback from FLS civil engineering</t>
  </si>
  <si>
    <t>Consistence with fence and track maintenance</t>
  </si>
  <si>
    <t>Insurance - minimum premium</t>
  </si>
  <si>
    <t>Minimum insurance premium based on 0.5% of restock value. Feedback from insurers and sector.</t>
  </si>
  <si>
    <t>Staff/contractor welfare on-site</t>
  </si>
  <si>
    <t>Per project</t>
  </si>
  <si>
    <t>Any year contractor is onsite</t>
  </si>
  <si>
    <t>Feedback from sector</t>
  </si>
  <si>
    <t>COSTS OF INVOLVEMENT IN THE WOODLAND CARBON CODE</t>
  </si>
  <si>
    <t xml:space="preserve"> Project Year</t>
  </si>
  <si>
    <t>Woodland carbon code costs</t>
  </si>
  <si>
    <t>Per project (single)</t>
  </si>
  <si>
    <t>Registration</t>
  </si>
  <si>
    <t>Registration - administration cost</t>
  </si>
  <si>
    <t>Estimated cost of administration by third party or in own time (sector feedback)</t>
  </si>
  <si>
    <t>Validation</t>
  </si>
  <si>
    <t>Validation - administration cost</t>
  </si>
  <si>
    <t>Validation fee</t>
  </si>
  <si>
    <t>Average of current costs for Organic Farmer and Growers (OF&amp;G) and the Soil Association (SA) for single project verification</t>
  </si>
  <si>
    <t>Verification</t>
  </si>
  <si>
    <t>Verification - administration cost</t>
  </si>
  <si>
    <t>Verification - verification fee</t>
  </si>
  <si>
    <t>Per project (grouped)</t>
  </si>
  <si>
    <t>All projects</t>
  </si>
  <si>
    <t>Unit issuance</t>
  </si>
  <si>
    <t>Per unit</t>
  </si>
  <si>
    <t>Minimum fee</t>
  </si>
  <si>
    <t>PIU issuance</t>
  </si>
  <si>
    <t>Woodland carbon code costs from Cashflow_v3.0</t>
  </si>
  <si>
    <t>PIU to WCU conversion</t>
  </si>
  <si>
    <t>Minimum fee (single project)</t>
  </si>
  <si>
    <t>At each verification (dynamic per Inputs tab)</t>
  </si>
  <si>
    <t>Minimum fee (group of projects)</t>
  </si>
  <si>
    <t>More than 50ha assumes four strata</t>
  </si>
  <si>
    <t>At each verification — survey costs</t>
  </si>
  <si>
    <t>Less than or equal to 50ha assumes two strata</t>
  </si>
  <si>
    <t>Small woods reduced survey cost if using small woods calculator</t>
  </si>
  <si>
    <t>Total WCC Costs</t>
  </si>
  <si>
    <t>Note: Years in column A are project years (i.e. the year costs are incurred), not verification years. E.g. project year 4 = Year 5 verification.</t>
  </si>
  <si>
    <t>PIU Issuance</t>
  </si>
  <si>
    <t>PIU-WCU Conversion</t>
  </si>
  <si>
    <t>Admin Validation and Verification</t>
  </si>
  <si>
    <t>Survey Work</t>
  </si>
  <si>
    <t>Validation/ Verification</t>
  </si>
  <si>
    <t>Total Costs (by Vintage)</t>
  </si>
  <si>
    <t>Insurance costs</t>
  </si>
  <si>
    <t>Insurance premium/ha</t>
  </si>
  <si>
    <t>Conifers - 0.5% of value of crop (based on value of crop at each age, from Forestry Commission research)</t>
  </si>
  <si>
    <t>Broadleaves - 1% of restock cost (assumed £3,500/ha broadleaf restock cost)</t>
  </si>
  <si>
    <t>Sitka spruce</t>
  </si>
  <si>
    <t>Scots pine</t>
  </si>
  <si>
    <t>Norway spruce/other conifer</t>
  </si>
  <si>
    <t>Broadleaves, Scots pine minimum intervention or natural regen</t>
  </si>
  <si>
    <t>INCOME ANALYSIS</t>
  </si>
  <si>
    <t>Carbon+ Price</t>
  </si>
  <si>
    <t>When income received</t>
  </si>
  <si>
    <t>BREAK-EVEN PRICE
£/tCO2e</t>
  </si>
  <si>
    <t>Clearfell/Thining income</t>
  </si>
  <si>
    <t>Thining</t>
  </si>
  <si>
    <t>Age</t>
  </si>
  <si>
    <t xml:space="preserve">Volume </t>
  </si>
  <si>
    <t>Average price</t>
  </si>
  <si>
    <t>Total Income</t>
  </si>
  <si>
    <t>Insurance based on age (2025)</t>
  </si>
  <si>
    <t>Age at clearfell</t>
  </si>
  <si>
    <t>Year of Thin</t>
  </si>
  <si>
    <t>Price</t>
  </si>
  <si>
    <t>Residual Timber Income</t>
  </si>
  <si>
    <t>Yield class</t>
  </si>
  <si>
    <t>Spacing</t>
  </si>
  <si>
    <t>m3 overbark standing/ha</t>
  </si>
  <si>
    <t>£/m3 over bark</t>
  </si>
  <si>
    <t>£/ha</t>
  </si>
  <si>
    <t>£</t>
  </si>
  <si>
    <t>0.5% of crop value</t>
  </si>
  <si>
    <t>Scots pine - thinned</t>
  </si>
  <si>
    <t>Other conifers (Norway spruce)</t>
  </si>
  <si>
    <t>Broadleaves - SAB</t>
  </si>
  <si>
    <t>Alternative Landuse and Basic Payment Scheme Income</t>
  </si>
  <si>
    <t>Type of farm</t>
  </si>
  <si>
    <t>Farm Business Income (FBI) (2024)</t>
  </si>
  <si>
    <t>Average Basic Payment Scheme (BPS) (2024)</t>
  </si>
  <si>
    <t>Years</t>
  </si>
  <si>
    <t>Comments/source</t>
  </si>
  <si>
    <t>£/hectare</t>
  </si>
  <si>
    <t>England</t>
  </si>
  <si>
    <t>Cattle and sheep (LFA)</t>
  </si>
  <si>
    <t>"Grazing livestock (LFA)" in English dataset</t>
  </si>
  <si>
    <t>Cattle and sheep (Lowland)</t>
  </si>
  <si>
    <t>Arable</t>
  </si>
  <si>
    <t>Weighted average of "Cereal" and "General Cropping" categories in English dataset</t>
  </si>
  <si>
    <t>Total England</t>
  </si>
  <si>
    <t>BPS in England only occuring for the next two years (until 2027)</t>
  </si>
  <si>
    <t>Scotland</t>
  </si>
  <si>
    <t>Midpoint of upper quartile and average figures from "LFA cattle and sheep" in Scottish dataset</t>
  </si>
  <si>
    <t>"Lowland cattle and sheep" in Scottish dataset</t>
  </si>
  <si>
    <t>Weighted average of "Cereal" and "General cropping" categories in Scottish dataset</t>
  </si>
  <si>
    <t>Total Scotland</t>
  </si>
  <si>
    <t>BPS in Scotland continuing for 20 years</t>
  </si>
  <si>
    <t>Wales</t>
  </si>
  <si>
    <t>"Grazing livestock LFA" in Welsh dataset</t>
  </si>
  <si>
    <t>"Grazing livestock (Lowland)" in Welsh dataset</t>
  </si>
  <si>
    <t>"Cropping" category in Welsh dataset updated using average rate of change for LFA and Lowland values due to lack of data</t>
  </si>
  <si>
    <t>Total Wales</t>
  </si>
  <si>
    <t>BPS in Wales continuing for 12 years</t>
  </si>
  <si>
    <t>Northern Ireland</t>
  </si>
  <si>
    <t>"LFA cattle and sheep" for FBI, "DA cattle and sheep" for BPS in NI dataset</t>
  </si>
  <si>
    <t>"Lowland cattle and sheep" in NI Dataset</t>
  </si>
  <si>
    <t>"Cereal" category in NI dataset</t>
  </si>
  <si>
    <t>Total Northern Ireland</t>
  </si>
  <si>
    <t>BPS in Northern Ireland continuing for 20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</si>
</sst>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
    <numFmt numFmtId="165" formatCode="_-* #,##0_-;\-* #,##0_-;_-* \-??_-;_-@_-"/>
    <numFmt numFmtId="166" formatCode="\£#,##0"/>
    <numFmt numFmtId="167" formatCode="0.0%"/>
    <numFmt numFmtId="168" formatCode="0.00000"/>
    <numFmt numFmtId="169" formatCode="\£#,##0.00"/>
    <numFmt numFmtId="170" formatCode="\£#,##0.00;[Red]&quot;-£&quot;#,##0.00"/>
  </numFmts>
  <fonts count="49" x14ac:knownFonts="1">
    <font>
      <sz val="11"/>
      <color theme="1"/>
      <name val="Aptos Narrow"/>
      <family val="2"/>
      <charset val="1"/>
    </font>
    <font>
      <sz val="10"/>
      <color theme="1"/>
      <name val="Aptos Narrow"/>
      <family val="2"/>
      <charset val="1"/>
    </font>
    <font>
      <sz val="11"/>
      <color theme="1"/>
      <name val="Arial"/>
      <family val="2"/>
      <charset val="1"/>
    </font>
    <font>
      <sz val="11"/>
      <name val="Cambria"/>
      <family val="1"/>
      <charset val="1"/>
    </font>
    <font>
      <b/>
      <sz val="16"/>
      <color theme="6"/>
      <name val="Arial"/>
      <family val="2"/>
      <charset val="1"/>
    </font>
    <font>
      <b/>
      <sz val="11"/>
      <color rgb="FFFFFFFF"/>
      <name val="Arial"/>
      <family val="2"/>
      <charset val="1"/>
    </font>
    <font>
      <sz val="9"/>
      <color rgb="FF808080"/>
      <name val="Arial"/>
      <family val="2"/>
      <charset val="1"/>
    </font>
    <font>
      <b/>
      <sz val="10"/>
      <color rgb="FF1B5E20"/>
      <name val="Arial"/>
      <family val="2"/>
      <charset val="1"/>
    </font>
    <font>
      <sz val="10"/>
      <name val="Arial"/>
      <family val="2"/>
      <charset val="1"/>
    </font>
    <font>
      <b/>
      <sz val="10"/>
      <color rgb="FFFFFFFF"/>
      <name val="Arial"/>
      <family val="2"/>
      <charset val="1"/>
    </font>
    <font>
      <sz val="10"/>
      <color rgb="FF000000"/>
      <name val="Arial"/>
      <charset val="1"/>
    </font>
    <font>
      <sz val="10"/>
      <color theme="1"/>
      <name val="Arial"/>
      <family val="2"/>
      <charset val="1"/>
    </font>
    <font>
      <sz val="10"/>
      <color theme="1"/>
      <name val="Aptos"/>
      <family val="2"/>
      <charset val="1"/>
    </font>
    <font>
      <sz val="11"/>
      <name val="Aptos Narrow"/>
      <family val="2"/>
      <charset val="1"/>
    </font>
    <font>
      <b/>
      <sz val="14"/>
      <color theme="0"/>
      <name val="Arial"/>
      <family val="2"/>
      <charset val="1"/>
    </font>
    <font>
      <i/>
      <sz val="10"/>
      <name val="Arial"/>
      <family val="2"/>
      <charset val="1"/>
    </font>
    <font>
      <b/>
      <sz val="10"/>
      <name val="Arial"/>
      <family val="2"/>
      <charset val="1"/>
    </font>
    <font>
      <i/>
      <sz val="10"/>
      <name val="Calibri"/>
      <family val="2"/>
      <charset val="1"/>
    </font>
    <font>
      <i/>
      <sz val="9"/>
      <name val="Calibri"/>
      <family val="2"/>
      <charset val="1"/>
    </font>
    <font>
      <b/>
      <sz val="16"/>
      <color rgb="FFFFFFFF"/>
      <name val="Arial"/>
      <family val="2"/>
      <charset val="1"/>
    </font>
    <font>
      <sz val="11"/>
      <color rgb="FFFFFFFF"/>
      <name val="Arial"/>
      <family val="2"/>
      <charset val="1"/>
    </font>
    <font>
      <b/>
      <sz val="11"/>
      <name val="Arial"/>
      <family val="2"/>
      <charset val="1"/>
    </font>
    <font>
      <sz val="11"/>
      <name val="Arial"/>
      <family val="2"/>
      <charset val="1"/>
    </font>
    <font>
      <sz val="10"/>
      <color theme="0"/>
      <name val="Arial"/>
      <family val="2"/>
      <charset val="1"/>
    </font>
    <font>
      <b/>
      <sz val="10"/>
      <color theme="0"/>
      <name val="Arial"/>
      <family val="2"/>
      <charset val="1"/>
    </font>
    <font>
      <i/>
      <u/>
      <sz val="11"/>
      <name val="Arial"/>
      <family val="2"/>
      <charset val="1"/>
    </font>
    <font>
      <u/>
      <sz val="11"/>
      <name val="Arial"/>
      <family val="2"/>
      <charset val="1"/>
    </font>
    <font>
      <b/>
      <sz val="14"/>
      <color rgb="FFFFFFFF"/>
      <name val="Arial"/>
      <family val="2"/>
      <charset val="1"/>
    </font>
    <font>
      <sz val="16"/>
      <color theme="1"/>
      <name val="Arial"/>
      <family val="2"/>
      <charset val="1"/>
    </font>
    <font>
      <b/>
      <sz val="10"/>
      <color rgb="FF000000"/>
      <name val="Arial"/>
      <family val="2"/>
      <charset val="1"/>
    </font>
    <font>
      <b/>
      <sz val="16"/>
      <name val="Arial"/>
      <family val="2"/>
      <charset val="1"/>
    </font>
    <font>
      <b/>
      <sz val="11"/>
      <color theme="6"/>
      <name val="Arial"/>
      <family val="2"/>
      <charset val="1"/>
    </font>
    <font>
      <b/>
      <sz val="11"/>
      <color rgb="FF5B3A1A"/>
      <name val="Arial"/>
      <family val="2"/>
      <charset val="1"/>
    </font>
    <font>
      <b/>
      <sz val="10"/>
      <color rgb="FF2D5F2D"/>
      <name val="Arial"/>
      <family val="2"/>
      <charset val="1"/>
    </font>
    <font>
      <b/>
      <sz val="11"/>
      <color theme="1"/>
      <name val="Aptos Narrow"/>
      <family val="2"/>
      <charset val="1"/>
    </font>
    <font>
      <b/>
      <sz val="14"/>
      <name val="Arial"/>
      <family val="2"/>
      <charset val="1"/>
    </font>
    <font>
      <sz val="9"/>
      <name val="Arial"/>
      <family val="2"/>
      <charset val="1"/>
    </font>
    <font>
      <b/>
      <sz val="16"/>
      <color theme="0"/>
      <name val="Arial"/>
      <family val="2"/>
      <charset val="1"/>
    </font>
    <font>
      <sz val="12"/>
      <name val="Arial"/>
      <family val="2"/>
      <charset val="1"/>
    </font>
    <font>
      <sz val="10"/>
      <name val="Verdana"/>
      <family val="2"/>
      <charset val="1"/>
    </font>
    <font>
      <b/>
      <sz val="12"/>
      <name val="Arial"/>
      <family val="2"/>
      <charset val="1"/>
    </font>
    <font>
      <sz val="10"/>
      <name val="Aptos Narrow"/>
      <family val="2"/>
      <charset val="1"/>
    </font>
    <font>
      <i/>
      <sz val="11"/>
      <name val="Aptos Narrow"/>
      <family val="2"/>
      <charset val="1"/>
    </font>
    <font>
      <sz val="11"/>
      <color theme="0"/>
      <name val="Aptos Narrow"/>
      <family val="2"/>
      <charset val="1"/>
    </font>
    <font>
      <sz val="14"/>
      <name val="Arial"/>
      <family val="2"/>
      <charset val="1"/>
    </font>
    <font>
      <u/>
      <sz val="14"/>
      <name val="Arial"/>
      <family val="2"/>
      <charset val="1"/>
    </font>
    <font>
      <i/>
      <sz val="11"/>
      <name val="Arial"/>
      <family val="2"/>
      <charset val="1"/>
    </font>
    <font>
      <u/>
      <sz val="12"/>
      <name val="Arial"/>
      <family val="2"/>
      <charset val="1"/>
    </font>
    <font>
      <i/>
      <sz val="12"/>
      <name val="Arial"/>
      <family val="2"/>
      <charset val="1"/>
    </font>
  </fonts>
  <fills count="21">
    <fill>
      <patternFill patternType="none"/>
    </fill>
    <fill>
      <patternFill patternType="gray125"/>
    </fill>
    <fill>
      <patternFill patternType="solid">
        <fgColor theme="0"/>
        <bgColor rgb="FFE8F5E9"/>
      </patternFill>
    </fill>
    <fill>
      <patternFill patternType="solid">
        <fgColor theme="6"/>
        <bgColor rgb="FF1B5E20"/>
      </patternFill>
    </fill>
    <fill>
      <patternFill patternType="solid">
        <fgColor rgb="FF1B5E20"/>
        <bgColor rgb="FF196B24"/>
      </patternFill>
    </fill>
    <fill>
      <patternFill patternType="solid">
        <fgColor rgb="FFE8F5E9"/>
        <bgColor rgb="FFE8E8E8"/>
      </patternFill>
    </fill>
    <fill>
      <patternFill patternType="solid">
        <fgColor theme="9" tint="0.79989013336588644"/>
        <bgColor rgb="FFE8F5E9"/>
      </patternFill>
    </fill>
    <fill>
      <patternFill patternType="solid">
        <fgColor theme="3" tint="0.74987029633472702"/>
        <bgColor rgb="FFBFBFBF"/>
      </patternFill>
    </fill>
    <fill>
      <patternFill patternType="solid">
        <fgColor rgb="FF0D3B14"/>
        <bgColor rgb="FF1B5E20"/>
      </patternFill>
    </fill>
    <fill>
      <patternFill patternType="solid">
        <fgColor theme="5" tint="0.59987182226020086"/>
        <bgColor rgb="FFD1D1D1"/>
      </patternFill>
    </fill>
    <fill>
      <patternFill patternType="solid">
        <fgColor theme="0" tint="-0.14999847407452621"/>
        <bgColor rgb="FFD1D1D1"/>
      </patternFill>
    </fill>
    <fill>
      <patternFill patternType="solid">
        <fgColor rgb="FFC8E6C9"/>
        <bgColor rgb="FFD9F2D0"/>
      </patternFill>
    </fill>
    <fill>
      <patternFill patternType="solid">
        <fgColor theme="2"/>
        <bgColor rgb="FFE8F5E9"/>
      </patternFill>
    </fill>
    <fill>
      <patternFill patternType="solid">
        <fgColor theme="2" tint="-0.499984740745262"/>
        <bgColor rgb="FF7F7F7F"/>
      </patternFill>
    </fill>
    <fill>
      <patternFill patternType="solid">
        <fgColor theme="5"/>
        <bgColor rgb="FFFF9900"/>
      </patternFill>
    </fill>
    <fill>
      <patternFill patternType="solid">
        <fgColor theme="1" tint="0.49989318521683401"/>
        <bgColor rgb="FF808080"/>
      </patternFill>
    </fill>
    <fill>
      <patternFill patternType="solid">
        <fgColor theme="0" tint="-0.34998626667073579"/>
        <bgColor rgb="FFA0A0A0"/>
      </patternFill>
    </fill>
    <fill>
      <patternFill patternType="solid">
        <fgColor theme="5" tint="0.39988402966399123"/>
        <bgColor rgb="FFF6C6AD"/>
      </patternFill>
    </fill>
    <fill>
      <patternFill patternType="solid">
        <fgColor theme="0" tint="-0.249977111117893"/>
        <bgColor rgb="FFB4B4B4"/>
      </patternFill>
    </fill>
    <fill>
      <patternFill patternType="solid">
        <fgColor theme="2" tint="-9.9978637043366805E-2"/>
        <bgColor rgb="FFD9D9D9"/>
      </patternFill>
    </fill>
    <fill>
      <patternFill patternType="solid">
        <fgColor theme="2" tint="-0.249977111117893"/>
        <bgColor rgb="FFB4B4B4"/>
      </patternFill>
    </fill>
  </fills>
  <borders count="5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4B4B4"/>
      </left>
      <right style="thin">
        <color rgb="FFB4B4B4"/>
      </right>
      <top style="thin">
        <color rgb="FFB4B4B4"/>
      </top>
      <bottom style="thin">
        <color rgb="FFB4B4B4"/>
      </bottom>
      <diagonal/>
    </border>
    <border>
      <left style="thin">
        <color rgb="FFB4B4B4"/>
      </left>
      <right style="thin">
        <color auto="1"/>
      </right>
      <top style="thin">
        <color rgb="FFB4B4B4"/>
      </top>
      <bottom style="thin">
        <color rgb="FFB4B4B4"/>
      </bottom>
      <diagonal/>
    </border>
    <border>
      <left/>
      <right/>
      <top/>
      <bottom style="thin">
        <color auto="1"/>
      </bottom>
      <diagonal/>
    </border>
    <border>
      <left/>
      <right style="thin">
        <color auto="1"/>
      </right>
      <top style="thin">
        <color rgb="FFB4B4B4"/>
      </top>
      <bottom/>
      <diagonal/>
    </border>
    <border>
      <left/>
      <right style="thin">
        <color rgb="FFB4B4B4"/>
      </right>
      <top style="thin">
        <color rgb="FFB4B4B4"/>
      </top>
      <bottom style="thin">
        <color rgb="FFB4B4B4"/>
      </bottom>
      <diagonal/>
    </border>
    <border>
      <left style="medium">
        <color auto="1"/>
      </left>
      <right style="thin">
        <color auto="1"/>
      </right>
      <top style="thin">
        <color auto="1"/>
      </top>
      <bottom style="thin">
        <color auto="1"/>
      </bottom>
      <diagonal/>
    </border>
    <border>
      <left style="medium">
        <color auto="1"/>
      </left>
      <right/>
      <top/>
      <bottom style="thin">
        <color auto="1"/>
      </bottom>
      <diagonal/>
    </border>
    <border>
      <left/>
      <right style="thin">
        <color rgb="FFB4B4B4"/>
      </right>
      <top/>
      <bottom style="thin">
        <color rgb="FFB4B4B4"/>
      </bottom>
      <diagonal/>
    </border>
    <border>
      <left/>
      <right/>
      <top style="thin">
        <color auto="1"/>
      </top>
      <bottom/>
      <diagonal/>
    </border>
    <border>
      <left style="thin">
        <color auto="1"/>
      </left>
      <right/>
      <top/>
      <bottom style="thin">
        <color rgb="FFA0A0A0"/>
      </bottom>
      <diagonal/>
    </border>
    <border>
      <left/>
      <right/>
      <top/>
      <bottom style="thin">
        <color rgb="FFA0A0A0"/>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2" tint="-9.9978637043366805E-2"/>
      </left>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rgb="FFB4B4B4"/>
      </left>
      <right/>
      <top/>
      <bottom style="thin">
        <color rgb="FFB4B4B4"/>
      </bottom>
      <diagonal/>
    </border>
    <border>
      <left style="thin">
        <color theme="2" tint="-9.9978637043366805E-2"/>
      </left>
      <right style="thin">
        <color theme="2" tint="-9.9978637043366805E-2"/>
      </right>
      <top/>
      <bottom style="thin">
        <color theme="2" tint="-9.9978637043366805E-2"/>
      </bottom>
      <diagonal/>
    </border>
    <border>
      <left style="thin">
        <color rgb="FFB4B4B4"/>
      </left>
      <right/>
      <top style="thin">
        <color rgb="FFB4B4B4"/>
      </top>
      <bottom style="thin">
        <color rgb="FFB4B4B4"/>
      </bottom>
      <diagonal/>
    </border>
    <border>
      <left style="thin">
        <color rgb="FFB4B4B4"/>
      </left>
      <right/>
      <top style="thin">
        <color rgb="FFB4B4B4"/>
      </top>
      <bottom/>
      <diagonal/>
    </border>
    <border>
      <left style="thin">
        <color theme="2" tint="-9.9978637043366805E-2"/>
      </left>
      <right style="thin">
        <color theme="2" tint="-9.9978637043366805E-2"/>
      </right>
      <top style="thin">
        <color theme="2" tint="-9.9978637043366805E-2"/>
      </top>
      <bottom/>
      <diagonal/>
    </border>
    <border>
      <left/>
      <right style="thin">
        <color theme="0" tint="-0.499984740745262"/>
      </right>
      <top style="thin">
        <color theme="0" tint="-0.499984740745262"/>
      </top>
      <bottom style="thin">
        <color theme="0" tint="-0.499984740745262"/>
      </bottom>
      <diagonal/>
    </border>
    <border>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right/>
      <top style="thin">
        <color rgb="FFB4B4B4"/>
      </top>
      <bottom style="thin">
        <color rgb="FFB4B4B4"/>
      </bottom>
      <diagonal/>
    </border>
    <border>
      <left/>
      <right/>
      <top style="thin">
        <color auto="1"/>
      </top>
      <bottom style="thin">
        <color auto="1"/>
      </bottom>
      <diagonal/>
    </border>
    <border>
      <left/>
      <right/>
      <top/>
      <bottom style="thin">
        <color theme="2" tint="-9.9978637043366805E-2"/>
      </bottom>
      <diagonal/>
    </border>
    <border>
      <left/>
      <right/>
      <top/>
      <bottom style="thin">
        <color rgb="FFB4B4B4"/>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bottom/>
      <diagonal/>
    </border>
    <border>
      <left/>
      <right style="thin">
        <color theme="2" tint="-9.9978637043366805E-2"/>
      </right>
      <top/>
      <bottom style="thin">
        <color theme="2" tint="-9.9978637043366805E-2"/>
      </bottom>
      <diagonal/>
    </border>
  </borders>
  <cellStyleXfs count="2">
    <xf numFmtId="0" fontId="0" fillId="0" borderId="0"/>
    <xf numFmtId="0" fontId="1" fillId="0" borderId="0"/>
  </cellStyleXfs>
  <cellXfs count="363">
    <xf numFmtId="0" fontId="0" fillId="0" borderId="0" xfId="0"/>
    <xf numFmtId="0" fontId="2" fillId="2" borderId="0" xfId="0" applyFont="1" applyFill="1"/>
    <xf numFmtId="0" fontId="3" fillId="0" borderId="0" xfId="0" applyFont="1"/>
    <xf numFmtId="0" fontId="3" fillId="0" borderId="1" xfId="0" applyFont="1" applyBorder="1"/>
    <xf numFmtId="0" fontId="3" fillId="0" borderId="2" xfId="0" applyFont="1" applyBorder="1"/>
    <xf numFmtId="0" fontId="3" fillId="0" borderId="3" xfId="0" applyFont="1" applyBorder="1"/>
    <xf numFmtId="0" fontId="3" fillId="0" borderId="5" xfId="0" applyFont="1" applyBorder="1"/>
    <xf numFmtId="0" fontId="3" fillId="0" borderId="6" xfId="0" applyFont="1" applyBorder="1"/>
    <xf numFmtId="0" fontId="7" fillId="0" borderId="0" xfId="0" applyFont="1" applyAlignment="1">
      <alignment horizontal="left" vertical="center"/>
    </xf>
    <xf numFmtId="0" fontId="9" fillId="4" borderId="11"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7" fillId="5" borderId="13" xfId="0" applyFont="1" applyFill="1" applyBorder="1" applyAlignment="1">
      <alignment horizontal="left" vertical="center" wrapText="1"/>
    </xf>
    <xf numFmtId="0" fontId="8" fillId="5" borderId="14"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8" fillId="5" borderId="16" xfId="0" applyFont="1" applyFill="1" applyBorder="1" applyAlignment="1">
      <alignment horizontal="left" vertical="center" wrapText="1"/>
    </xf>
    <xf numFmtId="0" fontId="11" fillId="2" borderId="0" xfId="0" applyFont="1" applyFill="1"/>
    <xf numFmtId="0" fontId="3" fillId="0" borderId="18" xfId="0" applyFont="1" applyBorder="1"/>
    <xf numFmtId="0" fontId="3" fillId="0" borderId="19" xfId="0" applyFont="1" applyBorder="1"/>
    <xf numFmtId="0" fontId="3" fillId="0" borderId="20" xfId="0" applyFont="1" applyBorder="1"/>
    <xf numFmtId="0" fontId="13" fillId="0" borderId="0" xfId="0" applyFont="1" applyAlignment="1">
      <alignment wrapText="1"/>
    </xf>
    <xf numFmtId="0" fontId="13" fillId="0" borderId="0" xfId="0" applyFont="1" applyAlignment="1">
      <alignment horizontal="right" wrapText="1"/>
    </xf>
    <xf numFmtId="0" fontId="14" fillId="8" borderId="0" xfId="0" applyFont="1" applyFill="1" applyAlignment="1">
      <alignment wrapText="1"/>
    </xf>
    <xf numFmtId="0" fontId="13" fillId="8" borderId="0" xfId="0" applyFont="1" applyFill="1" applyAlignment="1">
      <alignment horizontal="right" wrapText="1"/>
    </xf>
    <xf numFmtId="0" fontId="13" fillId="2" borderId="0" xfId="0" applyFont="1" applyFill="1" applyAlignment="1">
      <alignment wrapText="1"/>
    </xf>
    <xf numFmtId="3" fontId="15" fillId="6" borderId="17" xfId="0" applyNumberFormat="1" applyFont="1" applyFill="1" applyBorder="1" applyAlignment="1" applyProtection="1">
      <alignment horizontal="left" wrapText="1"/>
      <protection locked="0"/>
    </xf>
    <xf numFmtId="0" fontId="13" fillId="2" borderId="0" xfId="0" applyFont="1" applyFill="1" applyAlignment="1">
      <alignment horizontal="right" wrapText="1"/>
    </xf>
    <xf numFmtId="0" fontId="16" fillId="9" borderId="0" xfId="0" applyFont="1" applyFill="1" applyAlignment="1">
      <alignment wrapText="1"/>
    </xf>
    <xf numFmtId="0" fontId="13" fillId="9" borderId="0" xfId="0" applyFont="1" applyFill="1" applyAlignment="1">
      <alignment horizontal="right" wrapText="1"/>
    </xf>
    <xf numFmtId="0" fontId="8" fillId="10" borderId="17" xfId="0" applyFont="1" applyFill="1" applyBorder="1" applyAlignment="1">
      <alignment wrapText="1"/>
    </xf>
    <xf numFmtId="0" fontId="8" fillId="6" borderId="17" xfId="0" applyFont="1" applyFill="1" applyBorder="1" applyAlignment="1" applyProtection="1">
      <alignment horizontal="right" wrapText="1"/>
      <protection locked="0"/>
    </xf>
    <xf numFmtId="0" fontId="15" fillId="7" borderId="17" xfId="0" applyFont="1" applyFill="1" applyBorder="1" applyAlignment="1">
      <alignment horizontal="left" wrapText="1"/>
    </xf>
    <xf numFmtId="3" fontId="8" fillId="6" borderId="17" xfId="0" applyNumberFormat="1" applyFont="1" applyFill="1" applyBorder="1" applyAlignment="1" applyProtection="1">
      <alignment horizontal="right" wrapText="1"/>
      <protection locked="0"/>
    </xf>
    <xf numFmtId="3" fontId="15" fillId="7" borderId="17" xfId="0" applyNumberFormat="1" applyFont="1" applyFill="1" applyBorder="1" applyAlignment="1">
      <alignment horizontal="left" wrapText="1"/>
    </xf>
    <xf numFmtId="0" fontId="13" fillId="9" borderId="0" xfId="0" applyFont="1" applyFill="1" applyAlignment="1" applyProtection="1">
      <alignment horizontal="right" wrapText="1"/>
      <protection locked="0"/>
    </xf>
    <xf numFmtId="4" fontId="8" fillId="6" borderId="17" xfId="0" applyNumberFormat="1" applyFont="1" applyFill="1" applyBorder="1" applyAlignment="1" applyProtection="1">
      <alignment horizontal="right" wrapText="1"/>
      <protection locked="0"/>
    </xf>
    <xf numFmtId="0" fontId="17" fillId="0" borderId="0" xfId="0" applyFont="1" applyAlignment="1">
      <alignment vertical="center" wrapText="1"/>
    </xf>
    <xf numFmtId="0" fontId="16" fillId="10" borderId="17" xfId="0" applyFont="1" applyFill="1" applyBorder="1" applyAlignment="1">
      <alignment wrapText="1"/>
    </xf>
    <xf numFmtId="3" fontId="8" fillId="10" borderId="17" xfId="0" applyNumberFormat="1" applyFont="1" applyFill="1" applyBorder="1" applyAlignment="1">
      <alignment wrapText="1"/>
    </xf>
    <xf numFmtId="0" fontId="16" fillId="10" borderId="0" xfId="0" applyFont="1" applyFill="1"/>
    <xf numFmtId="0" fontId="18" fillId="0" borderId="0" xfId="0" applyFont="1" applyAlignment="1">
      <alignment wrapText="1"/>
    </xf>
    <xf numFmtId="164" fontId="8" fillId="10" borderId="17" xfId="0" applyNumberFormat="1" applyFont="1" applyFill="1" applyBorder="1" applyAlignment="1">
      <alignment wrapText="1"/>
    </xf>
    <xf numFmtId="0" fontId="8" fillId="11" borderId="0" xfId="0" applyFont="1" applyFill="1" applyProtection="1">
      <protection locked="0"/>
    </xf>
    <xf numFmtId="3" fontId="8" fillId="2" borderId="0" xfId="0" applyNumberFormat="1" applyFont="1" applyFill="1"/>
    <xf numFmtId="0" fontId="13" fillId="0" borderId="0" xfId="0" applyFont="1" applyProtection="1">
      <protection locked="0"/>
    </xf>
    <xf numFmtId="0" fontId="8" fillId="0" borderId="17" xfId="0" applyFont="1" applyBorder="1" applyAlignment="1">
      <alignment wrapText="1"/>
    </xf>
    <xf numFmtId="0" fontId="15" fillId="7" borderId="17" xfId="0" applyFont="1" applyFill="1" applyBorder="1" applyAlignment="1" applyProtection="1">
      <alignment horizontal="left" wrapText="1"/>
      <protection locked="0"/>
    </xf>
    <xf numFmtId="0" fontId="17" fillId="0" borderId="0" xfId="0" applyFont="1" applyProtection="1">
      <protection locked="0"/>
    </xf>
    <xf numFmtId="0" fontId="17" fillId="0" borderId="0" xfId="0" applyFont="1"/>
    <xf numFmtId="3" fontId="8" fillId="2" borderId="17" xfId="0" applyNumberFormat="1" applyFont="1" applyFill="1" applyBorder="1" applyAlignment="1" applyProtection="1">
      <alignment horizontal="right" wrapText="1"/>
      <protection locked="0"/>
    </xf>
    <xf numFmtId="0" fontId="2" fillId="0" borderId="0" xfId="0" applyFont="1"/>
    <xf numFmtId="1" fontId="20" fillId="3" borderId="0" xfId="0" applyNumberFormat="1" applyFont="1" applyFill="1" applyAlignment="1">
      <alignment vertical="center"/>
    </xf>
    <xf numFmtId="1" fontId="5" fillId="3" borderId="0" xfId="0" applyNumberFormat="1" applyFont="1" applyFill="1" applyAlignment="1">
      <alignment vertical="center"/>
    </xf>
    <xf numFmtId="1" fontId="19" fillId="3" borderId="0" xfId="0" applyNumberFormat="1" applyFont="1" applyFill="1" applyAlignment="1">
      <alignment vertical="center"/>
    </xf>
    <xf numFmtId="1" fontId="20" fillId="0" borderId="0" xfId="0" applyNumberFormat="1" applyFont="1" applyAlignment="1">
      <alignment vertical="center"/>
    </xf>
    <xf numFmtId="1" fontId="5" fillId="0" borderId="0" xfId="0" applyNumberFormat="1" applyFont="1" applyAlignment="1">
      <alignment vertical="center"/>
    </xf>
    <xf numFmtId="1" fontId="20" fillId="0" borderId="0" xfId="0" applyNumberFormat="1" applyFont="1" applyAlignment="1">
      <alignment horizontal="center" vertical="center"/>
    </xf>
    <xf numFmtId="1" fontId="21" fillId="12" borderId="21" xfId="0" applyNumberFormat="1" applyFont="1" applyFill="1" applyBorder="1" applyAlignment="1">
      <alignment horizontal="center" vertical="center" wrapText="1"/>
    </xf>
    <xf numFmtId="1" fontId="8" fillId="12" borderId="21" xfId="0" applyNumberFormat="1" applyFont="1" applyFill="1" applyBorder="1" applyAlignment="1">
      <alignment horizontal="center" vertical="center" wrapText="1"/>
    </xf>
    <xf numFmtId="1" fontId="20" fillId="2" borderId="0" xfId="0" applyNumberFormat="1" applyFont="1" applyFill="1" applyAlignment="1">
      <alignment vertical="center"/>
    </xf>
    <xf numFmtId="1" fontId="2" fillId="2" borderId="0" xfId="0" applyNumberFormat="1" applyFont="1" applyFill="1" applyAlignment="1">
      <alignment vertical="center" wrapText="1"/>
    </xf>
    <xf numFmtId="1" fontId="22" fillId="2" borderId="0" xfId="0" applyNumberFormat="1" applyFont="1" applyFill="1" applyAlignment="1">
      <alignment vertical="center" wrapText="1"/>
    </xf>
    <xf numFmtId="1" fontId="22" fillId="2" borderId="0" xfId="0" applyNumberFormat="1" applyFont="1" applyFill="1" applyAlignment="1">
      <alignment vertical="center"/>
    </xf>
    <xf numFmtId="1" fontId="22" fillId="12" borderId="0" xfId="0" applyNumberFormat="1" applyFont="1" applyFill="1" applyAlignment="1">
      <alignment vertical="center"/>
    </xf>
    <xf numFmtId="1" fontId="21" fillId="12" borderId="0" xfId="0" applyNumberFormat="1" applyFont="1" applyFill="1" applyAlignment="1">
      <alignment vertical="center"/>
    </xf>
    <xf numFmtId="0" fontId="21" fillId="12" borderId="21" xfId="0" applyFont="1" applyFill="1" applyBorder="1" applyAlignment="1">
      <alignment horizontal="center" vertical="center" wrapText="1"/>
    </xf>
    <xf numFmtId="0" fontId="21" fillId="12" borderId="22" xfId="0" applyFont="1" applyFill="1" applyBorder="1" applyAlignment="1">
      <alignment horizontal="center" vertical="center" wrapText="1"/>
    </xf>
    <xf numFmtId="0" fontId="11" fillId="0" borderId="0" xfId="0" applyFont="1"/>
    <xf numFmtId="0" fontId="8" fillId="2" borderId="7" xfId="0" applyFont="1" applyFill="1" applyBorder="1" applyAlignment="1">
      <alignment horizontal="left" vertical="center"/>
    </xf>
    <xf numFmtId="165" fontId="8" fillId="12" borderId="24" xfId="0" applyNumberFormat="1" applyFont="1" applyFill="1" applyBorder="1" applyAlignment="1">
      <alignment horizontal="left" vertical="center"/>
    </xf>
    <xf numFmtId="165" fontId="11" fillId="0" borderId="0" xfId="0" applyNumberFormat="1" applyFont="1"/>
    <xf numFmtId="165" fontId="8" fillId="12" borderId="14" xfId="0" applyNumberFormat="1" applyFont="1" applyFill="1" applyBorder="1" applyAlignment="1">
      <alignment horizontal="left" vertical="center"/>
    </xf>
    <xf numFmtId="0" fontId="8" fillId="2" borderId="7" xfId="0" applyFont="1" applyFill="1" applyBorder="1"/>
    <xf numFmtId="0" fontId="23" fillId="13" borderId="0" xfId="0" applyFont="1" applyFill="1"/>
    <xf numFmtId="0" fontId="23" fillId="13" borderId="21" xfId="0" applyFont="1" applyFill="1" applyBorder="1"/>
    <xf numFmtId="165" fontId="23" fillId="13" borderId="21" xfId="0" applyNumberFormat="1" applyFont="1" applyFill="1" applyBorder="1"/>
    <xf numFmtId="165" fontId="23" fillId="13" borderId="22" xfId="0" applyNumberFormat="1" applyFont="1" applyFill="1" applyBorder="1"/>
    <xf numFmtId="165" fontId="23" fillId="13" borderId="25" xfId="0" applyNumberFormat="1" applyFont="1" applyFill="1" applyBorder="1"/>
    <xf numFmtId="165" fontId="23" fillId="13" borderId="0" xfId="0" applyNumberFormat="1" applyFont="1" applyFill="1"/>
    <xf numFmtId="0" fontId="8" fillId="10" borderId="27" xfId="0" applyFont="1" applyFill="1" applyBorder="1" applyAlignment="1">
      <alignment horizontal="left" vertical="center" wrapText="1"/>
    </xf>
    <xf numFmtId="0" fontId="24" fillId="13" borderId="0" xfId="0" applyFont="1" applyFill="1"/>
    <xf numFmtId="0" fontId="24" fillId="13" borderId="21" xfId="0" applyFont="1" applyFill="1" applyBorder="1"/>
    <xf numFmtId="165" fontId="24" fillId="13" borderId="21" xfId="0" applyNumberFormat="1" applyFont="1" applyFill="1" applyBorder="1"/>
    <xf numFmtId="165" fontId="24" fillId="13" borderId="22" xfId="0" applyNumberFormat="1" applyFont="1" applyFill="1" applyBorder="1"/>
    <xf numFmtId="165" fontId="24" fillId="13" borderId="25" xfId="0" applyNumberFormat="1" applyFont="1" applyFill="1" applyBorder="1"/>
    <xf numFmtId="165" fontId="24" fillId="13" borderId="0" xfId="0" applyNumberFormat="1" applyFont="1" applyFill="1"/>
    <xf numFmtId="165" fontId="2" fillId="0" borderId="0" xfId="0" applyNumberFormat="1" applyFont="1"/>
    <xf numFmtId="165" fontId="22" fillId="2" borderId="0" xfId="0" applyNumberFormat="1" applyFont="1" applyFill="1" applyAlignment="1">
      <alignment vertical="center"/>
    </xf>
    <xf numFmtId="165" fontId="22" fillId="0" borderId="0" xfId="0" applyNumberFormat="1" applyFont="1" applyAlignment="1">
      <alignment vertical="center"/>
    </xf>
    <xf numFmtId="0" fontId="13" fillId="2" borderId="0" xfId="0" applyFont="1" applyFill="1"/>
    <xf numFmtId="165" fontId="22" fillId="0" borderId="0" xfId="0" applyNumberFormat="1" applyFont="1" applyAlignment="1">
      <alignment horizontal="center" vertical="center" wrapText="1"/>
    </xf>
    <xf numFmtId="0" fontId="13" fillId="0" borderId="0" xfId="0" applyFont="1"/>
    <xf numFmtId="165" fontId="16" fillId="14" borderId="7" xfId="0" applyNumberFormat="1" applyFont="1" applyFill="1" applyBorder="1" applyAlignment="1">
      <alignment horizontal="center" vertical="center" wrapText="1"/>
    </xf>
    <xf numFmtId="165" fontId="16" fillId="7" borderId="7" xfId="0" applyNumberFormat="1" applyFont="1" applyFill="1" applyBorder="1" applyAlignment="1">
      <alignment horizontal="left" vertical="center" wrapText="1"/>
    </xf>
    <xf numFmtId="166" fontId="16" fillId="7" borderId="7" xfId="0" applyNumberFormat="1" applyFont="1" applyFill="1" applyBorder="1" applyAlignment="1">
      <alignment vertical="center"/>
    </xf>
    <xf numFmtId="1" fontId="22" fillId="0" borderId="0" xfId="0" applyNumberFormat="1" applyFont="1" applyAlignment="1">
      <alignment horizontal="center" vertical="center"/>
    </xf>
    <xf numFmtId="1" fontId="21" fillId="0" borderId="0" xfId="0" applyNumberFormat="1" applyFont="1" applyAlignment="1">
      <alignment horizontal="center" vertical="center"/>
    </xf>
    <xf numFmtId="10" fontId="21" fillId="0" borderId="0" xfId="0" applyNumberFormat="1" applyFont="1" applyAlignment="1">
      <alignment horizontal="center" vertical="center"/>
    </xf>
    <xf numFmtId="167" fontId="8" fillId="12" borderId="21" xfId="0" applyNumberFormat="1" applyFont="1" applyFill="1" applyBorder="1" applyAlignment="1">
      <alignment horizontal="center" vertical="center" wrapText="1"/>
    </xf>
    <xf numFmtId="168" fontId="22" fillId="0" borderId="0" xfId="0" applyNumberFormat="1" applyFont="1" applyAlignment="1">
      <alignment horizontal="center" vertical="center"/>
    </xf>
    <xf numFmtId="164" fontId="8" fillId="12" borderId="21" xfId="0" applyNumberFormat="1" applyFont="1" applyFill="1" applyBorder="1" applyAlignment="1">
      <alignment horizontal="center" vertical="center" wrapText="1"/>
    </xf>
    <xf numFmtId="165" fontId="22" fillId="0" borderId="0" xfId="0" applyNumberFormat="1" applyFont="1" applyAlignment="1">
      <alignment horizontal="left" vertical="center" wrapText="1"/>
    </xf>
    <xf numFmtId="165" fontId="21" fillId="0" borderId="0" xfId="0" applyNumberFormat="1" applyFont="1" applyAlignment="1">
      <alignment vertical="center"/>
    </xf>
    <xf numFmtId="1" fontId="21" fillId="16" borderId="28" xfId="0" applyNumberFormat="1" applyFont="1" applyFill="1" applyBorder="1" applyAlignment="1">
      <alignment vertical="center"/>
    </xf>
    <xf numFmtId="1" fontId="25" fillId="0" borderId="0" xfId="0" applyNumberFormat="1" applyFont="1" applyAlignment="1">
      <alignment vertical="center" wrapText="1"/>
    </xf>
    <xf numFmtId="165" fontId="26" fillId="0" borderId="0" xfId="0" applyNumberFormat="1" applyFont="1" applyAlignment="1">
      <alignment vertical="center"/>
    </xf>
    <xf numFmtId="165" fontId="26" fillId="12" borderId="25" xfId="0" applyNumberFormat="1" applyFont="1" applyFill="1" applyBorder="1" applyAlignment="1">
      <alignment vertical="center"/>
    </xf>
    <xf numFmtId="166" fontId="16" fillId="7" borderId="21" xfId="0" applyNumberFormat="1" applyFont="1" applyFill="1" applyBorder="1" applyAlignment="1">
      <alignment wrapText="1"/>
    </xf>
    <xf numFmtId="165" fontId="22" fillId="12" borderId="21" xfId="0" applyNumberFormat="1" applyFont="1" applyFill="1" applyBorder="1" applyAlignment="1">
      <alignment vertical="center"/>
    </xf>
    <xf numFmtId="165" fontId="22" fillId="0" borderId="0" xfId="0" applyNumberFormat="1" applyFont="1" applyAlignment="1">
      <alignment wrapText="1"/>
    </xf>
    <xf numFmtId="166" fontId="16" fillId="7" borderId="21" xfId="0" applyNumberFormat="1" applyFont="1" applyFill="1" applyBorder="1" applyAlignment="1">
      <alignment vertical="center" wrapText="1"/>
    </xf>
    <xf numFmtId="165" fontId="22" fillId="0" borderId="0" xfId="0" applyNumberFormat="1" applyFont="1" applyAlignment="1">
      <alignment vertical="center" wrapText="1"/>
    </xf>
    <xf numFmtId="165" fontId="22" fillId="0" borderId="0" xfId="0" applyNumberFormat="1" applyFont="1" applyAlignment="1">
      <alignment horizontal="left" vertical="center"/>
    </xf>
    <xf numFmtId="1" fontId="13" fillId="0" borderId="0" xfId="0" applyNumberFormat="1" applyFont="1" applyAlignment="1">
      <alignment vertical="center"/>
    </xf>
    <xf numFmtId="165" fontId="2" fillId="2" borderId="0" xfId="0" applyNumberFormat="1" applyFont="1" applyFill="1" applyAlignment="1">
      <alignment vertical="center"/>
    </xf>
    <xf numFmtId="165" fontId="28" fillId="2" borderId="0" xfId="0" applyNumberFormat="1" applyFont="1" applyFill="1" applyAlignment="1">
      <alignment vertical="center"/>
    </xf>
    <xf numFmtId="165" fontId="19" fillId="2" borderId="11" xfId="0" applyNumberFormat="1" applyFont="1" applyFill="1" applyBorder="1" applyAlignment="1">
      <alignment vertical="center"/>
    </xf>
    <xf numFmtId="165" fontId="19" fillId="2" borderId="29" xfId="0" applyNumberFormat="1" applyFont="1" applyFill="1" applyBorder="1" applyAlignment="1">
      <alignment vertical="center"/>
    </xf>
    <xf numFmtId="165" fontId="19" fillId="2" borderId="12" xfId="0" applyNumberFormat="1" applyFont="1" applyFill="1" applyBorder="1" applyAlignment="1">
      <alignment vertical="center"/>
    </xf>
    <xf numFmtId="165" fontId="19" fillId="2" borderId="0" xfId="0" applyNumberFormat="1" applyFont="1" applyFill="1" applyAlignment="1">
      <alignment vertical="center"/>
    </xf>
    <xf numFmtId="165" fontId="20" fillId="2" borderId="0" xfId="0" applyNumberFormat="1" applyFont="1" applyFill="1" applyAlignment="1">
      <alignment vertical="center"/>
    </xf>
    <xf numFmtId="0" fontId="29" fillId="2" borderId="30" xfId="0" applyFont="1" applyFill="1" applyBorder="1"/>
    <xf numFmtId="166" fontId="29" fillId="2" borderId="31" xfId="0" applyNumberFormat="1" applyFont="1" applyFill="1" applyBorder="1"/>
    <xf numFmtId="165" fontId="30" fillId="2" borderId="0" xfId="0" applyNumberFormat="1" applyFont="1" applyFill="1" applyAlignment="1">
      <alignment vertical="center"/>
    </xf>
    <xf numFmtId="165" fontId="30" fillId="2" borderId="14" xfId="0" applyNumberFormat="1" applyFont="1" applyFill="1" applyBorder="1" applyAlignment="1">
      <alignment vertical="center"/>
    </xf>
    <xf numFmtId="165" fontId="21" fillId="2" borderId="0" xfId="0" applyNumberFormat="1" applyFont="1" applyFill="1" applyAlignment="1">
      <alignment vertical="center"/>
    </xf>
    <xf numFmtId="165" fontId="2" fillId="2" borderId="14" xfId="0" applyNumberFormat="1" applyFont="1" applyFill="1" applyBorder="1" applyAlignment="1">
      <alignment vertical="center"/>
    </xf>
    <xf numFmtId="0" fontId="29" fillId="2" borderId="13" xfId="0" applyFont="1" applyFill="1" applyBorder="1"/>
    <xf numFmtId="166" fontId="29" fillId="2" borderId="0" xfId="0" applyNumberFormat="1" applyFont="1" applyFill="1"/>
    <xf numFmtId="0" fontId="0" fillId="0" borderId="13" xfId="0" applyBorder="1"/>
    <xf numFmtId="0" fontId="0" fillId="0" borderId="14" xfId="0" applyBorder="1"/>
    <xf numFmtId="0" fontId="30" fillId="2" borderId="13" xfId="0" applyFont="1" applyFill="1" applyBorder="1"/>
    <xf numFmtId="0" fontId="6" fillId="2" borderId="13" xfId="0" applyFont="1" applyFill="1" applyBorder="1"/>
    <xf numFmtId="0" fontId="21" fillId="2" borderId="7" xfId="0" applyFont="1" applyFill="1" applyBorder="1" applyAlignment="1">
      <alignment horizontal="left" vertical="center" wrapText="1"/>
    </xf>
    <xf numFmtId="0" fontId="21" fillId="12" borderId="7" xfId="0" applyFont="1" applyFill="1" applyBorder="1" applyAlignment="1">
      <alignment horizontal="center" vertical="center" wrapText="1"/>
    </xf>
    <xf numFmtId="0" fontId="31" fillId="2" borderId="7" xfId="0" applyFont="1" applyFill="1" applyBorder="1" applyAlignment="1">
      <alignment horizontal="left" vertical="center" wrapText="1"/>
    </xf>
    <xf numFmtId="169" fontId="30" fillId="17" borderId="7" xfId="0" applyNumberFormat="1" applyFont="1" applyFill="1" applyBorder="1" applyAlignment="1">
      <alignment horizontal="center" vertical="center" wrapText="1"/>
    </xf>
    <xf numFmtId="0" fontId="32" fillId="0" borderId="13" xfId="0" applyFont="1" applyBorder="1"/>
    <xf numFmtId="0" fontId="6" fillId="0" borderId="0" xfId="0" applyFont="1"/>
    <xf numFmtId="0" fontId="32" fillId="0" borderId="14" xfId="0" applyFont="1" applyBorder="1"/>
    <xf numFmtId="0" fontId="16" fillId="0" borderId="15" xfId="0" applyFont="1" applyBorder="1"/>
    <xf numFmtId="166" fontId="16" fillId="12" borderId="23" xfId="0" applyNumberFormat="1" applyFont="1" applyFill="1" applyBorder="1"/>
    <xf numFmtId="0" fontId="16" fillId="0" borderId="23" xfId="0" applyFont="1" applyBorder="1"/>
    <xf numFmtId="0" fontId="16" fillId="0" borderId="16" xfId="0" applyFont="1" applyBorder="1"/>
    <xf numFmtId="0" fontId="0" fillId="2" borderId="0" xfId="0" applyFill="1"/>
    <xf numFmtId="0" fontId="16" fillId="2" borderId="0" xfId="0" applyFont="1" applyFill="1"/>
    <xf numFmtId="166" fontId="33" fillId="2" borderId="0" xfId="0" applyNumberFormat="1" applyFont="1" applyFill="1"/>
    <xf numFmtId="0" fontId="8" fillId="2" borderId="0" xfId="0" applyFont="1" applyFill="1"/>
    <xf numFmtId="0" fontId="21" fillId="0" borderId="32" xfId="0" applyFont="1" applyBorder="1"/>
    <xf numFmtId="0" fontId="0" fillId="0" borderId="33" xfId="0" applyBorder="1"/>
    <xf numFmtId="0" fontId="0" fillId="0" borderId="34" xfId="0" applyBorder="1"/>
    <xf numFmtId="0" fontId="34" fillId="0" borderId="0" xfId="0" applyFont="1"/>
    <xf numFmtId="0" fontId="35" fillId="10" borderId="21" xfId="0" applyFont="1" applyFill="1" applyBorder="1"/>
    <xf numFmtId="0" fontId="36" fillId="2" borderId="21" xfId="0" applyFont="1" applyFill="1" applyBorder="1"/>
    <xf numFmtId="0" fontId="16" fillId="12" borderId="21" xfId="0" applyFont="1" applyFill="1" applyBorder="1"/>
    <xf numFmtId="0" fontId="16" fillId="2" borderId="21" xfId="0" applyFont="1" applyFill="1" applyBorder="1"/>
    <xf numFmtId="4" fontId="16" fillId="2" borderId="21" xfId="0" applyNumberFormat="1" applyFont="1" applyFill="1" applyBorder="1"/>
    <xf numFmtId="0" fontId="13" fillId="2" borderId="21" xfId="0" applyFont="1" applyFill="1" applyBorder="1"/>
    <xf numFmtId="4" fontId="13" fillId="2" borderId="21" xfId="0" applyNumberFormat="1" applyFont="1" applyFill="1" applyBorder="1"/>
    <xf numFmtId="0" fontId="38" fillId="0" borderId="0" xfId="0" applyFont="1" applyAlignment="1">
      <alignment horizontal="center" vertical="center" wrapText="1"/>
    </xf>
    <xf numFmtId="0" fontId="38" fillId="0" borderId="0" xfId="0" applyFont="1" applyAlignment="1">
      <alignment vertical="center" wrapText="1"/>
    </xf>
    <xf numFmtId="0" fontId="38" fillId="0" borderId="0" xfId="0" applyFont="1"/>
    <xf numFmtId="0" fontId="39" fillId="0" borderId="0" xfId="0" applyFont="1"/>
    <xf numFmtId="0" fontId="30" fillId="0" borderId="0" xfId="0" applyFont="1"/>
    <xf numFmtId="0" fontId="40" fillId="0" borderId="0" xfId="0" applyFont="1" applyAlignment="1">
      <alignment horizontal="right" vertical="center"/>
    </xf>
    <xf numFmtId="0" fontId="13" fillId="0" borderId="0" xfId="0" applyFont="1" applyAlignment="1">
      <alignment horizontal="center"/>
    </xf>
    <xf numFmtId="0" fontId="40" fillId="0" borderId="0" xfId="0" applyFont="1"/>
    <xf numFmtId="0" fontId="40" fillId="0" borderId="0" xfId="0" applyFont="1" applyAlignment="1">
      <alignment horizontal="right" vertical="center" wrapText="1"/>
    </xf>
    <xf numFmtId="0" fontId="21" fillId="10" borderId="36" xfId="0" applyFont="1" applyFill="1" applyBorder="1" applyAlignment="1">
      <alignment horizontal="center" vertical="center" wrapText="1"/>
    </xf>
    <xf numFmtId="0" fontId="21" fillId="0" borderId="0" xfId="0" applyFont="1" applyAlignment="1">
      <alignment horizontal="center" vertical="center" wrapText="1"/>
    </xf>
    <xf numFmtId="0" fontId="41" fillId="0" borderId="0" xfId="0" applyFont="1"/>
    <xf numFmtId="0" fontId="8" fillId="2" borderId="36" xfId="0" applyFont="1" applyFill="1" applyBorder="1" applyAlignment="1">
      <alignment horizontal="left"/>
    </xf>
    <xf numFmtId="0" fontId="16" fillId="0" borderId="0" xfId="0" applyFont="1" applyAlignment="1">
      <alignment horizontal="right" vertical="center"/>
    </xf>
    <xf numFmtId="9" fontId="8" fillId="0" borderId="0" xfId="0" applyNumberFormat="1" applyFont="1" applyAlignment="1">
      <alignment horizontal="center"/>
    </xf>
    <xf numFmtId="170" fontId="8" fillId="0" borderId="0" xfId="0" applyNumberFormat="1" applyFont="1" applyAlignment="1">
      <alignment horizontal="center"/>
    </xf>
    <xf numFmtId="0" fontId="16" fillId="0" borderId="0" xfId="0" applyFont="1" applyAlignment="1">
      <alignment horizontal="right" vertical="center" wrapText="1"/>
    </xf>
    <xf numFmtId="0" fontId="41" fillId="0" borderId="0" xfId="0" applyFont="1" applyAlignment="1">
      <alignment horizontal="center"/>
    </xf>
    <xf numFmtId="0" fontId="8" fillId="0" borderId="0" xfId="0" applyFont="1" applyAlignment="1">
      <alignment horizontal="left"/>
    </xf>
    <xf numFmtId="0" fontId="38" fillId="0" borderId="0" xfId="0" applyFont="1" applyAlignment="1">
      <alignment horizontal="left"/>
    </xf>
    <xf numFmtId="0" fontId="40" fillId="10" borderId="21" xfId="0" applyFont="1" applyFill="1" applyBorder="1" applyAlignment="1">
      <alignment horizontal="left" vertical="center"/>
    </xf>
    <xf numFmtId="0" fontId="40" fillId="18" borderId="21" xfId="0" applyFont="1" applyFill="1" applyBorder="1" applyAlignment="1">
      <alignment horizontal="left" vertical="center"/>
    </xf>
    <xf numFmtId="0" fontId="21" fillId="10" borderId="21" xfId="0" applyFont="1" applyFill="1" applyBorder="1" applyAlignment="1">
      <alignment horizontal="center" vertical="center" wrapText="1"/>
    </xf>
    <xf numFmtId="0" fontId="8" fillId="2" borderId="21" xfId="0" applyFont="1" applyFill="1" applyBorder="1" applyAlignment="1">
      <alignment horizontal="left"/>
    </xf>
    <xf numFmtId="0" fontId="8" fillId="2" borderId="21" xfId="0" applyFont="1" applyFill="1" applyBorder="1" applyAlignment="1">
      <alignment horizontal="left" vertical="center"/>
    </xf>
    <xf numFmtId="170" fontId="8" fillId="2" borderId="21" xfId="0" applyNumberFormat="1" applyFont="1" applyFill="1" applyBorder="1" applyAlignment="1">
      <alignment horizontal="right" vertical="center" wrapText="1"/>
    </xf>
    <xf numFmtId="0" fontId="8" fillId="0" borderId="0" xfId="0" applyFont="1"/>
    <xf numFmtId="0" fontId="16" fillId="0" borderId="0" xfId="0" applyFont="1"/>
    <xf numFmtId="0" fontId="40" fillId="18" borderId="21" xfId="0" applyFont="1" applyFill="1" applyBorder="1"/>
    <xf numFmtId="0" fontId="13" fillId="0" borderId="0" xfId="0" applyFont="1" applyAlignment="1">
      <alignment horizontal="center" wrapText="1"/>
    </xf>
    <xf numFmtId="0" fontId="38" fillId="0" borderId="0" xfId="0" applyFont="1" applyAlignment="1">
      <alignment wrapText="1"/>
    </xf>
    <xf numFmtId="0" fontId="39" fillId="0" borderId="0" xfId="0" applyFont="1" applyAlignment="1">
      <alignment wrapText="1"/>
    </xf>
    <xf numFmtId="0" fontId="8" fillId="2" borderId="36" xfId="0" applyFont="1" applyFill="1" applyBorder="1" applyAlignment="1">
      <alignment horizontal="left" vertical="center" wrapText="1"/>
    </xf>
    <xf numFmtId="170" fontId="8" fillId="2" borderId="36" xfId="0" applyNumberFormat="1" applyFont="1" applyFill="1" applyBorder="1" applyAlignment="1">
      <alignment vertical="center" wrapText="1"/>
    </xf>
    <xf numFmtId="0" fontId="8" fillId="2" borderId="36" xfId="0" applyFont="1" applyFill="1" applyBorder="1" applyAlignment="1">
      <alignment horizontal="center" vertical="center" wrapText="1"/>
    </xf>
    <xf numFmtId="0" fontId="8" fillId="0" borderId="36" xfId="0" applyFont="1" applyBorder="1" applyAlignment="1">
      <alignment horizontal="center" vertical="center" wrapText="1"/>
    </xf>
    <xf numFmtId="0" fontId="8" fillId="2" borderId="36" xfId="0" applyFont="1" applyFill="1" applyBorder="1" applyAlignment="1">
      <alignment vertical="center" wrapText="1"/>
    </xf>
    <xf numFmtId="0" fontId="38" fillId="0" borderId="0" xfId="0" applyFont="1" applyAlignment="1">
      <alignment horizontal="left" wrapText="1"/>
    </xf>
    <xf numFmtId="0" fontId="8" fillId="0" borderId="36" xfId="0" applyFont="1" applyBorder="1" applyAlignment="1">
      <alignment horizontal="left" vertical="center" wrapText="1"/>
    </xf>
    <xf numFmtId="170" fontId="8" fillId="2" borderId="36" xfId="0" applyNumberFormat="1" applyFont="1" applyFill="1" applyBorder="1" applyAlignment="1">
      <alignment wrapText="1"/>
    </xf>
    <xf numFmtId="170" fontId="8" fillId="2" borderId="36" xfId="0" applyNumberFormat="1" applyFont="1" applyFill="1" applyBorder="1" applyAlignment="1">
      <alignment horizontal="right" vertical="center" wrapText="1"/>
    </xf>
    <xf numFmtId="0" fontId="8" fillId="2" borderId="21" xfId="0" applyFont="1" applyFill="1" applyBorder="1" applyAlignment="1">
      <alignment horizontal="left" vertical="center" wrapText="1"/>
    </xf>
    <xf numFmtId="0" fontId="0" fillId="0" borderId="36" xfId="0" applyBorder="1"/>
    <xf numFmtId="0" fontId="8" fillId="0" borderId="0" xfId="0" applyFont="1" applyAlignment="1">
      <alignment horizontal="left" vertical="center" wrapText="1"/>
    </xf>
    <xf numFmtId="0" fontId="8" fillId="2" borderId="0" xfId="0" applyFont="1" applyFill="1" applyAlignment="1">
      <alignment horizontal="left" vertical="center" wrapText="1"/>
    </xf>
    <xf numFmtId="0" fontId="8" fillId="0" borderId="36" xfId="0" applyFont="1" applyBorder="1" applyAlignment="1">
      <alignment wrapText="1"/>
    </xf>
    <xf numFmtId="0" fontId="40" fillId="0" borderId="0" xfId="0" applyFont="1" applyAlignment="1">
      <alignment horizontal="left" vertical="center" wrapText="1"/>
    </xf>
    <xf numFmtId="0" fontId="38" fillId="0" borderId="0" xfId="0" applyFont="1" applyAlignment="1">
      <alignment horizontal="left" vertical="center" wrapText="1"/>
    </xf>
    <xf numFmtId="0" fontId="40" fillId="18" borderId="36" xfId="0" applyFont="1" applyFill="1" applyBorder="1"/>
    <xf numFmtId="0" fontId="22" fillId="0" borderId="0" xfId="0" applyFont="1"/>
    <xf numFmtId="0" fontId="13" fillId="12" borderId="0" xfId="0" applyFont="1" applyFill="1" applyAlignment="1">
      <alignment wrapText="1"/>
    </xf>
    <xf numFmtId="0" fontId="16" fillId="10" borderId="36" xfId="0" applyFont="1" applyFill="1" applyBorder="1" applyAlignment="1">
      <alignment wrapText="1"/>
    </xf>
    <xf numFmtId="0" fontId="8" fillId="2" borderId="36" xfId="0" applyFont="1" applyFill="1" applyBorder="1" applyAlignment="1">
      <alignment wrapText="1"/>
    </xf>
    <xf numFmtId="170" fontId="8" fillId="0" borderId="36" xfId="0" applyNumberFormat="1" applyFont="1" applyBorder="1" applyAlignment="1">
      <alignment wrapText="1"/>
    </xf>
    <xf numFmtId="0" fontId="38" fillId="0" borderId="36" xfId="0" applyFont="1" applyBorder="1" applyAlignment="1">
      <alignment horizontal="center" vertical="center" wrapText="1"/>
    </xf>
    <xf numFmtId="0" fontId="8" fillId="0" borderId="36" xfId="0" applyFont="1" applyBorder="1" applyAlignment="1">
      <alignment horizontal="center" vertical="center"/>
    </xf>
    <xf numFmtId="0" fontId="8" fillId="0" borderId="36" xfId="0" applyFont="1" applyBorder="1"/>
    <xf numFmtId="0" fontId="8" fillId="2" borderId="36" xfId="0" applyFont="1" applyFill="1" applyBorder="1" applyAlignment="1">
      <alignment vertical="center"/>
    </xf>
    <xf numFmtId="170" fontId="8" fillId="2" borderId="36" xfId="0" applyNumberFormat="1" applyFont="1" applyFill="1" applyBorder="1" applyAlignment="1">
      <alignment vertical="center"/>
    </xf>
    <xf numFmtId="0" fontId="8" fillId="2" borderId="36" xfId="0" applyFont="1" applyFill="1" applyBorder="1" applyAlignment="1">
      <alignment horizontal="center" vertical="center"/>
    </xf>
    <xf numFmtId="0" fontId="8" fillId="2" borderId="36" xfId="0" applyFont="1" applyFill="1" applyBorder="1" applyAlignment="1">
      <alignment horizontal="center"/>
    </xf>
    <xf numFmtId="0" fontId="8" fillId="2" borderId="36" xfId="0" applyFont="1" applyFill="1" applyBorder="1"/>
    <xf numFmtId="0" fontId="13" fillId="12" borderId="0" xfId="0" applyFont="1" applyFill="1"/>
    <xf numFmtId="0" fontId="16" fillId="10" borderId="36" xfId="0" applyFont="1" applyFill="1" applyBorder="1"/>
    <xf numFmtId="0" fontId="8" fillId="2" borderId="36" xfId="0" applyFont="1" applyFill="1" applyBorder="1" applyAlignment="1">
      <alignment horizontal="center" wrapText="1"/>
    </xf>
    <xf numFmtId="0" fontId="8" fillId="0" borderId="36" xfId="0" applyFont="1" applyBorder="1" applyAlignment="1">
      <alignment horizontal="center" wrapText="1"/>
    </xf>
    <xf numFmtId="0" fontId="8" fillId="0" borderId="36" xfId="0" applyFont="1" applyBorder="1" applyAlignment="1">
      <alignment vertical="center"/>
    </xf>
    <xf numFmtId="0" fontId="8" fillId="2" borderId="36" xfId="0" applyFont="1" applyFill="1" applyBorder="1" applyAlignment="1">
      <alignment horizontal="right" vertical="center"/>
    </xf>
    <xf numFmtId="0" fontId="38" fillId="0" borderId="36" xfId="0" applyFont="1" applyBorder="1" applyAlignment="1">
      <alignment horizontal="left" vertical="center" wrapText="1"/>
    </xf>
    <xf numFmtId="170" fontId="8" fillId="2" borderId="36" xfId="0" applyNumberFormat="1" applyFont="1" applyFill="1" applyBorder="1"/>
    <xf numFmtId="170" fontId="8" fillId="0" borderId="36" xfId="0" applyNumberFormat="1" applyFont="1" applyBorder="1"/>
    <xf numFmtId="0" fontId="38" fillId="2" borderId="36" xfId="0" applyFont="1" applyFill="1" applyBorder="1" applyAlignment="1">
      <alignment horizontal="left" vertical="center" wrapText="1"/>
    </xf>
    <xf numFmtId="0" fontId="38" fillId="0" borderId="36" xfId="0" applyFont="1" applyBorder="1" applyAlignment="1">
      <alignment vertical="center" wrapText="1"/>
    </xf>
    <xf numFmtId="0" fontId="8" fillId="2" borderId="0" xfId="0" applyFont="1" applyFill="1" applyAlignment="1">
      <alignment vertical="center"/>
    </xf>
    <xf numFmtId="170" fontId="8" fillId="2" borderId="0" xfId="0" applyNumberFormat="1" applyFont="1" applyFill="1" applyAlignment="1">
      <alignment vertical="center"/>
    </xf>
    <xf numFmtId="0" fontId="8" fillId="2" borderId="0" xfId="0" applyFont="1" applyFill="1" applyAlignment="1">
      <alignment horizontal="center" vertical="center"/>
    </xf>
    <xf numFmtId="0" fontId="8" fillId="2" borderId="0" xfId="0" applyFont="1" applyFill="1" applyAlignment="1">
      <alignment horizontal="center" vertical="center" wrapText="1"/>
    </xf>
    <xf numFmtId="0" fontId="38" fillId="2" borderId="0" xfId="0" applyFont="1" applyFill="1" applyAlignment="1">
      <alignment horizontal="center" vertical="center" wrapText="1"/>
    </xf>
    <xf numFmtId="0" fontId="38" fillId="2" borderId="0" xfId="0" applyFont="1" applyFill="1" applyAlignment="1">
      <alignment vertical="center" wrapText="1"/>
    </xf>
    <xf numFmtId="0" fontId="16" fillId="10" borderId="36" xfId="0" applyFont="1" applyFill="1" applyBorder="1" applyAlignment="1">
      <alignment horizontal="center" wrapText="1"/>
    </xf>
    <xf numFmtId="3" fontId="8" fillId="2" borderId="36" xfId="0" applyNumberFormat="1" applyFont="1" applyFill="1" applyBorder="1" applyAlignment="1">
      <alignment horizontal="right"/>
    </xf>
    <xf numFmtId="3" fontId="8" fillId="0" borderId="36" xfId="0" applyNumberFormat="1" applyFont="1" applyBorder="1" applyAlignment="1">
      <alignment horizontal="right"/>
    </xf>
    <xf numFmtId="0" fontId="16" fillId="10" borderId="36" xfId="0" applyFont="1" applyFill="1" applyBorder="1" applyAlignment="1">
      <alignment vertical="center"/>
    </xf>
    <xf numFmtId="3" fontId="16" fillId="10" borderId="36" xfId="0" applyNumberFormat="1" applyFont="1" applyFill="1" applyBorder="1" applyAlignment="1">
      <alignment horizontal="right" vertical="center"/>
    </xf>
    <xf numFmtId="3" fontId="16" fillId="10" borderId="36" xfId="0" applyNumberFormat="1" applyFont="1" applyFill="1" applyBorder="1" applyAlignment="1">
      <alignment vertical="center"/>
    </xf>
    <xf numFmtId="3" fontId="16" fillId="10" borderId="36" xfId="0" applyNumberFormat="1" applyFont="1" applyFill="1" applyBorder="1"/>
    <xf numFmtId="0" fontId="16" fillId="10" borderId="21" xfId="0" applyFont="1" applyFill="1" applyBorder="1" applyAlignment="1">
      <alignment horizontal="left" wrapText="1"/>
    </xf>
    <xf numFmtId="0" fontId="15" fillId="2" borderId="21" xfId="0" applyFont="1" applyFill="1" applyBorder="1" applyAlignment="1">
      <alignment wrapText="1"/>
    </xf>
    <xf numFmtId="0" fontId="16" fillId="10" borderId="21" xfId="0" applyFont="1" applyFill="1" applyBorder="1" applyAlignment="1">
      <alignment horizontal="center" wrapText="1"/>
    </xf>
    <xf numFmtId="0" fontId="8" fillId="2" borderId="21" xfId="0" applyFont="1" applyFill="1" applyBorder="1" applyAlignment="1">
      <alignment vertical="center"/>
    </xf>
    <xf numFmtId="4" fontId="8" fillId="2" borderId="21" xfId="0" applyNumberFormat="1" applyFont="1" applyFill="1" applyBorder="1" applyAlignment="1">
      <alignment horizontal="right" vertical="center"/>
    </xf>
    <xf numFmtId="4" fontId="8" fillId="2" borderId="21" xfId="0" applyNumberFormat="1" applyFont="1" applyFill="1" applyBorder="1" applyAlignment="1">
      <alignment vertical="center"/>
    </xf>
    <xf numFmtId="0" fontId="44" fillId="19" borderId="0" xfId="0" applyFont="1" applyFill="1"/>
    <xf numFmtId="0" fontId="14" fillId="3" borderId="21" xfId="0" applyFont="1" applyFill="1" applyBorder="1"/>
    <xf numFmtId="0" fontId="43" fillId="3" borderId="0" xfId="0" applyFont="1" applyFill="1"/>
    <xf numFmtId="0" fontId="44" fillId="2" borderId="0" xfId="0" applyFont="1" applyFill="1"/>
    <xf numFmtId="0" fontId="44" fillId="0" borderId="0" xfId="0" applyFont="1"/>
    <xf numFmtId="0" fontId="35" fillId="0" borderId="0" xfId="0" applyFont="1"/>
    <xf numFmtId="0" fontId="44" fillId="0" borderId="0" xfId="0" applyFont="1" applyAlignment="1">
      <alignment vertical="center"/>
    </xf>
    <xf numFmtId="0" fontId="16" fillId="18" borderId="21" xfId="0" applyFont="1" applyFill="1" applyBorder="1"/>
    <xf numFmtId="0" fontId="38" fillId="0" borderId="0" xfId="0" applyFont="1" applyAlignment="1">
      <alignment vertical="center"/>
    </xf>
    <xf numFmtId="0" fontId="38" fillId="2" borderId="0" xfId="0" applyFont="1" applyFill="1"/>
    <xf numFmtId="0" fontId="38" fillId="2" borderId="0" xfId="0" applyFont="1" applyFill="1" applyAlignment="1">
      <alignment wrapText="1"/>
    </xf>
    <xf numFmtId="0" fontId="16" fillId="10" borderId="21" xfId="0" applyFont="1" applyFill="1" applyBorder="1" applyAlignment="1">
      <alignment horizontal="left" vertical="center" wrapText="1"/>
    </xf>
    <xf numFmtId="169" fontId="16" fillId="10" borderId="21" xfId="0" applyNumberFormat="1" applyFont="1" applyFill="1" applyBorder="1" applyAlignment="1">
      <alignment horizontal="center" vertical="center" wrapText="1"/>
    </xf>
    <xf numFmtId="0" fontId="44" fillId="20" borderId="0" xfId="0" applyFont="1" applyFill="1"/>
    <xf numFmtId="0" fontId="35" fillId="18" borderId="21" xfId="0" applyFont="1" applyFill="1" applyBorder="1"/>
    <xf numFmtId="170" fontId="35" fillId="0" borderId="0" xfId="0" applyNumberFormat="1" applyFont="1" applyAlignment="1">
      <alignment horizontal="center" vertical="center"/>
    </xf>
    <xf numFmtId="0" fontId="45" fillId="0" borderId="0" xfId="0" applyFont="1" applyAlignment="1">
      <alignment vertical="center"/>
    </xf>
    <xf numFmtId="0" fontId="40" fillId="0" borderId="0" xfId="0" applyFont="1" applyAlignment="1">
      <alignment horizontal="center" vertical="center" wrapText="1"/>
    </xf>
    <xf numFmtId="0" fontId="22" fillId="0" borderId="0" xfId="0" applyFont="1" applyAlignment="1">
      <alignment horizontal="center" vertical="center" wrapText="1"/>
    </xf>
    <xf numFmtId="0" fontId="22" fillId="2" borderId="0" xfId="0" applyFont="1" applyFill="1" applyAlignment="1">
      <alignment horizontal="center" vertical="center" wrapText="1"/>
    </xf>
    <xf numFmtId="0" fontId="21" fillId="10" borderId="39" xfId="0" applyFont="1" applyFill="1" applyBorder="1" applyAlignment="1">
      <alignment horizontal="center" vertical="center" wrapText="1"/>
    </xf>
    <xf numFmtId="0" fontId="46" fillId="2" borderId="36" xfId="0" applyFont="1" applyFill="1" applyBorder="1" applyAlignment="1">
      <alignment horizontal="center" vertical="center" wrapText="1"/>
    </xf>
    <xf numFmtId="0" fontId="46" fillId="0" borderId="36" xfId="0" applyFont="1" applyBorder="1" applyAlignment="1">
      <alignment horizontal="center" vertical="center" wrapText="1"/>
    </xf>
    <xf numFmtId="0" fontId="40" fillId="0" borderId="0" xfId="0" applyFont="1" applyAlignment="1">
      <alignment wrapText="1"/>
    </xf>
    <xf numFmtId="0" fontId="22" fillId="2" borderId="21" xfId="0" applyFont="1" applyFill="1" applyBorder="1" applyAlignment="1">
      <alignment vertical="center" wrapText="1"/>
    </xf>
    <xf numFmtId="0" fontId="8" fillId="2" borderId="39" xfId="0" applyFont="1" applyFill="1" applyBorder="1" applyAlignment="1">
      <alignment vertical="center"/>
    </xf>
    <xf numFmtId="1" fontId="8" fillId="2" borderId="36" xfId="0" applyNumberFormat="1" applyFont="1" applyFill="1" applyBorder="1" applyAlignment="1">
      <alignment vertical="center"/>
    </xf>
    <xf numFmtId="169" fontId="8" fillId="2" borderId="36" xfId="0" applyNumberFormat="1" applyFont="1" applyFill="1" applyBorder="1" applyAlignment="1">
      <alignment vertical="center"/>
    </xf>
    <xf numFmtId="0" fontId="38" fillId="0" borderId="36" xfId="0" applyFont="1" applyBorder="1" applyAlignment="1">
      <alignment wrapText="1"/>
    </xf>
    <xf numFmtId="0" fontId="8" fillId="2" borderId="40" xfId="0" applyFont="1" applyFill="1" applyBorder="1" applyAlignment="1">
      <alignment vertical="center"/>
    </xf>
    <xf numFmtId="0" fontId="8" fillId="0" borderId="41" xfId="0" applyFont="1" applyBorder="1" applyAlignment="1">
      <alignment vertical="center"/>
    </xf>
    <xf numFmtId="0" fontId="8" fillId="2" borderId="41" xfId="0" applyFont="1" applyFill="1" applyBorder="1" applyAlignment="1">
      <alignment vertical="center"/>
    </xf>
    <xf numFmtId="169" fontId="8" fillId="2" borderId="41" xfId="0" applyNumberFormat="1" applyFont="1" applyFill="1" applyBorder="1" applyAlignment="1">
      <alignment vertical="center"/>
    </xf>
    <xf numFmtId="165" fontId="38" fillId="2" borderId="36" xfId="0" applyNumberFormat="1" applyFont="1" applyFill="1" applyBorder="1" applyAlignment="1">
      <alignment wrapText="1"/>
    </xf>
    <xf numFmtId="0" fontId="47" fillId="0" borderId="0" xfId="0" applyFont="1" applyAlignment="1">
      <alignment wrapText="1"/>
    </xf>
    <xf numFmtId="169" fontId="38" fillId="0" borderId="0" xfId="0" applyNumberFormat="1" applyFont="1" applyAlignment="1">
      <alignment wrapText="1"/>
    </xf>
    <xf numFmtId="0" fontId="22" fillId="0" borderId="36" xfId="0" applyFont="1" applyBorder="1"/>
    <xf numFmtId="0" fontId="48" fillId="2" borderId="36" xfId="0" applyFont="1" applyFill="1" applyBorder="1" applyAlignment="1">
      <alignment horizontal="center" vertical="center" wrapText="1"/>
    </xf>
    <xf numFmtId="0" fontId="38" fillId="2" borderId="36" xfId="0" applyFont="1" applyFill="1" applyBorder="1" applyAlignment="1">
      <alignment wrapText="1"/>
    </xf>
    <xf numFmtId="166" fontId="38" fillId="2" borderId="36" xfId="0" applyNumberFormat="1" applyFont="1" applyFill="1" applyBorder="1" applyAlignment="1">
      <alignment wrapText="1"/>
    </xf>
    <xf numFmtId="0" fontId="38" fillId="2" borderId="36" xfId="0" applyFont="1" applyFill="1" applyBorder="1" applyAlignment="1">
      <alignment vertical="center" wrapText="1"/>
    </xf>
    <xf numFmtId="0" fontId="40" fillId="2" borderId="36" xfId="0" applyFont="1" applyFill="1" applyBorder="1" applyAlignment="1">
      <alignment wrapText="1"/>
    </xf>
    <xf numFmtId="166" fontId="38" fillId="0" borderId="36" xfId="0" applyNumberFormat="1" applyFont="1" applyBorder="1" applyAlignment="1">
      <alignment wrapText="1"/>
    </xf>
    <xf numFmtId="166" fontId="40" fillId="10" borderId="36" xfId="0" applyNumberFormat="1" applyFont="1" applyFill="1" applyBorder="1" applyAlignment="1">
      <alignment wrapText="1"/>
    </xf>
    <xf numFmtId="166" fontId="40" fillId="0" borderId="36" xfId="0" applyNumberFormat="1" applyFont="1" applyBorder="1" applyAlignment="1">
      <alignment wrapText="1"/>
    </xf>
    <xf numFmtId="0" fontId="22" fillId="2" borderId="36" xfId="0" applyFont="1" applyFill="1" applyBorder="1" applyAlignment="1">
      <alignment wrapText="1"/>
    </xf>
    <xf numFmtId="166" fontId="38" fillId="2" borderId="36" xfId="0" applyNumberFormat="1" applyFont="1" applyFill="1" applyBorder="1" applyAlignment="1">
      <alignment vertical="top" wrapText="1"/>
    </xf>
    <xf numFmtId="0" fontId="21" fillId="2" borderId="36" xfId="0" applyFont="1" applyFill="1" applyBorder="1"/>
    <xf numFmtId="166" fontId="22" fillId="0" borderId="36" xfId="0" applyNumberFormat="1" applyFont="1" applyBorder="1"/>
    <xf numFmtId="0" fontId="22" fillId="2" borderId="36" xfId="0" applyFont="1" applyFill="1" applyBorder="1"/>
    <xf numFmtId="0" fontId="0" fillId="0" borderId="0" xfId="0" applyProtection="1">
      <protection locked="0"/>
    </xf>
    <xf numFmtId="0" fontId="4" fillId="2" borderId="4" xfId="0" applyFont="1" applyFill="1" applyBorder="1" applyAlignment="1">
      <alignment horizontal="center" vertical="center" wrapText="1"/>
    </xf>
    <xf numFmtId="0" fontId="2" fillId="2" borderId="0" xfId="0" applyFont="1" applyFill="1" applyAlignment="1"/>
    <xf numFmtId="0" fontId="0" fillId="0" borderId="6" xfId="0" applyBorder="1" applyAlignment="1"/>
    <xf numFmtId="0" fontId="0" fillId="0" borderId="5" xfId="0" applyBorder="1" applyAlignment="1"/>
    <xf numFmtId="0" fontId="8" fillId="0" borderId="9" xfId="0" applyFont="1" applyBorder="1" applyAlignment="1">
      <alignment horizontal="left" vertical="center" wrapText="1"/>
    </xf>
    <xf numFmtId="0" fontId="0" fillId="0" borderId="14" xfId="0" applyBorder="1" applyAlignment="1"/>
    <xf numFmtId="0" fontId="8" fillId="0" borderId="10" xfId="0" applyFont="1" applyBorder="1" applyAlignment="1">
      <alignment horizontal="left" vertical="center" wrapText="1"/>
    </xf>
    <xf numFmtId="0" fontId="0" fillId="0" borderId="16" xfId="0" applyBorder="1" applyAlignment="1"/>
    <xf numFmtId="0" fontId="10" fillId="2" borderId="9" xfId="0" applyFont="1" applyFill="1" applyBorder="1" applyAlignment="1">
      <alignment horizontal="left" vertical="center"/>
    </xf>
    <xf numFmtId="0" fontId="10" fillId="7" borderId="10" xfId="0" applyFont="1" applyFill="1" applyBorder="1" applyAlignment="1">
      <alignment horizontal="left" vertical="center"/>
    </xf>
    <xf numFmtId="3" fontId="8" fillId="6" borderId="17" xfId="0" applyNumberFormat="1" applyFont="1" applyFill="1" applyBorder="1" applyAlignment="1">
      <alignment horizontal="left" wrapText="1"/>
    </xf>
    <xf numFmtId="0" fontId="0" fillId="0" borderId="42" xfId="0" applyBorder="1" applyAlignment="1"/>
    <xf numFmtId="0" fontId="8" fillId="0" borderId="7" xfId="0" applyFont="1" applyBorder="1" applyAlignment="1">
      <alignment horizontal="left" vertical="top" wrapText="1"/>
    </xf>
    <xf numFmtId="0" fontId="0" fillId="0" borderId="12" xfId="0" applyBorder="1" applyAlignment="1"/>
    <xf numFmtId="0" fontId="0" fillId="0" borderId="15" xfId="0" applyBorder="1" applyAlignment="1"/>
    <xf numFmtId="0" fontId="6" fillId="0" borderId="4" xfId="0" applyFont="1" applyBorder="1" applyAlignment="1">
      <alignment horizontal="center" vertical="center"/>
    </xf>
    <xf numFmtId="0" fontId="8" fillId="0" borderId="8" xfId="0" applyFont="1" applyBorder="1" applyAlignment="1">
      <alignment horizontal="left" vertical="center" wrapText="1"/>
    </xf>
    <xf numFmtId="0" fontId="5" fillId="3" borderId="4" xfId="0" applyFont="1" applyFill="1" applyBorder="1" applyAlignment="1">
      <alignment horizontal="center" vertical="center"/>
    </xf>
    <xf numFmtId="0" fontId="12" fillId="0" borderId="7" xfId="0" applyFont="1" applyBorder="1" applyAlignment="1">
      <alignment horizontal="left" vertical="top" wrapText="1"/>
    </xf>
    <xf numFmtId="0" fontId="0" fillId="0" borderId="43" xfId="0" applyBorder="1" applyAlignment="1"/>
    <xf numFmtId="0" fontId="17" fillId="0" borderId="0" xfId="0" applyFont="1" applyAlignment="1">
      <alignment horizontal="left" vertical="top" wrapText="1"/>
    </xf>
    <xf numFmtId="0" fontId="13" fillId="0" borderId="0" xfId="0" applyFont="1" applyAlignment="1">
      <alignment wrapText="1"/>
    </xf>
    <xf numFmtId="0" fontId="8" fillId="10" borderId="27" xfId="0" applyFont="1" applyFill="1" applyBorder="1" applyAlignment="1">
      <alignment horizontal="left" vertical="center" wrapText="1"/>
    </xf>
    <xf numFmtId="0" fontId="0" fillId="0" borderId="27" xfId="0" applyBorder="1" applyAlignment="1"/>
    <xf numFmtId="0" fontId="8" fillId="10" borderId="23" xfId="0" applyFont="1" applyFill="1" applyBorder="1" applyAlignment="1">
      <alignment horizontal="left" vertical="center" wrapText="1"/>
    </xf>
    <xf numFmtId="0" fontId="11" fillId="0" borderId="0" xfId="0" applyFont="1" applyAlignment="1"/>
    <xf numFmtId="0" fontId="0" fillId="0" borderId="23" xfId="0" applyBorder="1" applyAlignment="1"/>
    <xf numFmtId="0" fontId="8" fillId="10" borderId="26" xfId="0" applyFont="1" applyFill="1" applyBorder="1" applyAlignment="1">
      <alignment horizontal="center" vertical="center" wrapText="1"/>
    </xf>
    <xf numFmtId="0" fontId="0" fillId="0" borderId="44" xfId="0" applyBorder="1" applyAlignment="1"/>
    <xf numFmtId="0" fontId="0" fillId="0" borderId="45" xfId="0" applyBorder="1" applyAlignment="1"/>
    <xf numFmtId="1" fontId="21" fillId="12" borderId="21" xfId="0" applyNumberFormat="1" applyFont="1" applyFill="1" applyBorder="1" applyAlignment="1">
      <alignment horizontal="center" vertical="center" wrapText="1"/>
    </xf>
    <xf numFmtId="0" fontId="0" fillId="0" borderId="46" xfId="0" applyBorder="1" applyAlignment="1"/>
    <xf numFmtId="0" fontId="0" fillId="0" borderId="25" xfId="0" applyBorder="1" applyAlignment="1"/>
    <xf numFmtId="168" fontId="21" fillId="12" borderId="21" xfId="0" applyNumberFormat="1" applyFont="1" applyFill="1" applyBorder="1" applyAlignment="1">
      <alignment horizontal="center" vertical="center" wrapText="1"/>
    </xf>
    <xf numFmtId="165" fontId="16" fillId="15" borderId="7" xfId="0" applyNumberFormat="1" applyFont="1" applyFill="1" applyBorder="1" applyAlignment="1">
      <alignment horizontal="left" vertical="center" wrapText="1"/>
    </xf>
    <xf numFmtId="0" fontId="0" fillId="0" borderId="47" xfId="0" applyBorder="1" applyAlignment="1"/>
    <xf numFmtId="10" fontId="21" fillId="12" borderId="21" xfId="0" applyNumberFormat="1" applyFont="1" applyFill="1" applyBorder="1" applyAlignment="1">
      <alignment horizontal="center" vertical="center" wrapText="1"/>
    </xf>
    <xf numFmtId="0" fontId="27" fillId="3" borderId="7" xfId="0" applyFont="1" applyFill="1" applyBorder="1" applyAlignment="1">
      <alignment horizontal="center" vertical="center"/>
    </xf>
    <xf numFmtId="0" fontId="13" fillId="0" borderId="0" xfId="0" applyFont="1" applyAlignment="1">
      <alignment horizontal="center"/>
    </xf>
    <xf numFmtId="0" fontId="13" fillId="0" borderId="0" xfId="0" applyFont="1" applyAlignment="1"/>
    <xf numFmtId="0" fontId="37" fillId="3" borderId="21" xfId="0" applyFont="1" applyFill="1" applyBorder="1" applyAlignment="1">
      <alignment horizontal="left" vertical="center" wrapText="1"/>
    </xf>
    <xf numFmtId="0" fontId="16" fillId="12" borderId="36" xfId="0" applyFont="1" applyFill="1" applyBorder="1" applyAlignment="1">
      <alignment horizontal="left" vertical="center" wrapText="1"/>
    </xf>
    <xf numFmtId="0" fontId="0" fillId="0" borderId="52" xfId="0" applyBorder="1" applyAlignment="1"/>
    <xf numFmtId="0" fontId="0" fillId="0" borderId="38" xfId="0" applyBorder="1" applyAlignment="1"/>
    <xf numFmtId="0" fontId="21" fillId="10" borderId="36" xfId="0" applyFont="1" applyFill="1" applyBorder="1" applyAlignment="1">
      <alignment horizontal="center" vertical="center" wrapText="1"/>
    </xf>
    <xf numFmtId="0" fontId="0" fillId="0" borderId="50" xfId="0" applyBorder="1" applyAlignment="1"/>
    <xf numFmtId="0" fontId="0" fillId="0" borderId="51" xfId="0" applyBorder="1" applyAlignment="1"/>
    <xf numFmtId="0" fontId="40" fillId="18" borderId="21" xfId="0" applyFont="1" applyFill="1" applyBorder="1" applyAlignment="1">
      <alignment horizontal="left"/>
    </xf>
    <xf numFmtId="0" fontId="40" fillId="18" borderId="35" xfId="0" applyFont="1" applyFill="1" applyBorder="1" applyAlignment="1">
      <alignment horizontal="left"/>
    </xf>
    <xf numFmtId="0" fontId="0" fillId="0" borderId="48" xfId="0" applyBorder="1" applyAlignment="1"/>
    <xf numFmtId="0" fontId="40" fillId="18" borderId="37" xfId="0" applyFont="1" applyFill="1" applyBorder="1" applyAlignment="1">
      <alignment horizontal="left"/>
    </xf>
    <xf numFmtId="0" fontId="0" fillId="0" borderId="49" xfId="0" applyBorder="1" applyAlignment="1"/>
    <xf numFmtId="0" fontId="42" fillId="2" borderId="36" xfId="0" applyFont="1" applyFill="1" applyBorder="1" applyAlignment="1">
      <alignment horizontal="left"/>
    </xf>
    <xf numFmtId="0" fontId="16" fillId="10" borderId="36" xfId="0" applyFont="1" applyFill="1" applyBorder="1" applyAlignment="1">
      <alignment horizontal="left"/>
    </xf>
    <xf numFmtId="0" fontId="16" fillId="10" borderId="36" xfId="0" applyFont="1" applyFill="1" applyBorder="1" applyAlignment="1">
      <alignment horizontal="left" wrapText="1"/>
    </xf>
    <xf numFmtId="0" fontId="21" fillId="10" borderId="38" xfId="0" applyFont="1" applyFill="1" applyBorder="1" applyAlignment="1">
      <alignment horizontal="center" vertical="center" wrapText="1"/>
    </xf>
    <xf numFmtId="0" fontId="0" fillId="0" borderId="53" xfId="0" applyBorder="1" applyAlignment="1"/>
    <xf numFmtId="0" fontId="46" fillId="0" borderId="36" xfId="0" applyFont="1" applyBorder="1" applyAlignment="1">
      <alignment horizontal="center" vertical="center" wrapText="1"/>
    </xf>
    <xf numFmtId="0" fontId="40" fillId="10" borderId="36" xfId="0" applyFont="1" applyFill="1" applyBorder="1" applyAlignment="1">
      <alignment horizontal="left" vertical="center" wrapText="1"/>
    </xf>
    <xf numFmtId="0" fontId="40" fillId="10" borderId="36" xfId="0" applyFont="1" applyFill="1" applyBorder="1" applyAlignment="1">
      <alignment horizontal="center" vertical="center" wrapText="1"/>
    </xf>
  </cellXfs>
  <cellStyles count="2">
    <cellStyle name="Normal" xfId="0" builtinId="0"/>
    <cellStyle name="Normal 3 2" xfId="1" xr:uid="{00000000-0005-0000-0000-000006000000}"/>
  </cellStyles>
  <dxfs count="12">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dxf>
    <dxf>
      <fill>
        <patternFill>
          <bgColor theme="3" tint="0.74987029633472702"/>
        </patternFill>
      </fill>
    </dxf>
    <dxf>
      <fill>
        <patternFill>
          <bgColor theme="3" tint="0.74987029633472702"/>
        </patternFill>
      </fill>
    </dxf>
    <dxf>
      <fill>
        <patternFill>
          <bgColor theme="3" tint="0.74987029633472702"/>
        </patternFill>
      </fill>
    </dxf>
    <dxf>
      <font>
        <sz val="11"/>
        <color rgb="FF000000"/>
        <name val="Aptos Narrow"/>
        <family val="2"/>
        <charset val="1"/>
      </font>
    </dxf>
    <dxf>
      <numFmt numFmtId="2" formatCode="0.00"/>
      <fill>
        <patternFill>
          <bgColor theme="3" tint="0.74987029633472702"/>
        </patternFill>
      </fill>
    </dxf>
    <dxf>
      <fill>
        <patternFill>
          <bgColor theme="3" tint="0.74987029633472702"/>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96B24"/>
      <rgbColor rgb="FF000080"/>
      <rgbColor rgb="FF7F7F7F"/>
      <rgbColor rgb="FF800080"/>
      <rgbColor rgb="FF008080"/>
      <rgbColor rgb="FFBFBFBF"/>
      <rgbColor rgb="FF808080"/>
      <rgbColor rgb="FFA6A6A6"/>
      <rgbColor rgb="FF993366"/>
      <rgbColor rgb="FFE8F5E9"/>
      <rgbColor rgb="FFE8E8E8"/>
      <rgbColor rgb="FF660066"/>
      <rgbColor rgb="FFAEAEAE"/>
      <rgbColor rgb="FF0066CC"/>
      <rgbColor rgb="FFD1D1D1"/>
      <rgbColor rgb="FF000080"/>
      <rgbColor rgb="FFFF00FF"/>
      <rgbColor rgb="FFFFFF00"/>
      <rgbColor rgb="FF00FFFF"/>
      <rgbColor rgb="FF800080"/>
      <rgbColor rgb="FF800000"/>
      <rgbColor rgb="FF008080"/>
      <rgbColor rgb="FF0000FF"/>
      <rgbColor rgb="FF00CCFF"/>
      <rgbColor rgb="FFC8E6C9"/>
      <rgbColor rgb="FFD9F2D0"/>
      <rgbColor rgb="FFD9D9D9"/>
      <rgbColor rgb="FFA6CAEC"/>
      <rgbColor rgb="FFF2AA84"/>
      <rgbColor rgb="FFB4B4B4"/>
      <rgbColor rgb="FFF6C6AD"/>
      <rgbColor rgb="FF3366FF"/>
      <rgbColor rgb="FF33CCCC"/>
      <rgbColor rgb="FF99CC00"/>
      <rgbColor rgb="FFFFCC00"/>
      <rgbColor rgb="FFFF9900"/>
      <rgbColor rgb="FFE97132"/>
      <rgbColor rgb="FF747474"/>
      <rgbColor rgb="FFA0A0A0"/>
      <rgbColor rgb="FF1B5E20"/>
      <rgbColor rgb="FF339966"/>
      <rgbColor rgb="FF0D3B14"/>
      <rgbColor rgb="FF2D5F2D"/>
      <rgbColor rgb="FF993300"/>
      <rgbColor rgb="FF993366"/>
      <rgbColor rgb="FF333399"/>
      <rgbColor rgb="FF5B3A1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156960</xdr:colOff>
      <xdr:row>3</xdr:row>
      <xdr:rowOff>67680</xdr:rowOff>
    </xdr:from>
    <xdr:to>
      <xdr:col>3</xdr:col>
      <xdr:colOff>2068920</xdr:colOff>
      <xdr:row>6</xdr:row>
      <xdr:rowOff>266040</xdr:rowOff>
    </xdr:to>
    <xdr:pic>
      <xdr:nvPicPr>
        <xdr:cNvPr id="2" name="Pictur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601560" y="639360"/>
          <a:ext cx="2178720" cy="769680"/>
        </a:xfrm>
        <a:prstGeom prst="rect">
          <a:avLst/>
        </a:prstGeom>
        <a:ln w="0">
          <a:noFill/>
          <a:prstDash val="solid"/>
        </a:ln>
      </xdr:spPr>
    </xdr:pic>
    <xdr:clientData/>
  </xdr:twoCellAnchor>
  <xdr:twoCellAnchor editAs="oneCell">
    <xdr:from>
      <xdr:col>4</xdr:col>
      <xdr:colOff>3549960</xdr:colOff>
      <xdr:row>45</xdr:row>
      <xdr:rowOff>37440</xdr:rowOff>
    </xdr:from>
    <xdr:to>
      <xdr:col>5</xdr:col>
      <xdr:colOff>863280</xdr:colOff>
      <xdr:row>49</xdr:row>
      <xdr:rowOff>144720</xdr:rowOff>
    </xdr:to>
    <xdr:pic>
      <xdr:nvPicPr>
        <xdr:cNvPr id="3" name="Picture 4">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a:fillRect/>
        </a:stretch>
      </xdr:blipFill>
      <xdr:spPr>
        <a:xfrm>
          <a:off x="11373120" y="9905400"/>
          <a:ext cx="1847160" cy="869400"/>
        </a:xfrm>
        <a:prstGeom prst="rect">
          <a:avLst/>
        </a:prstGeom>
        <a:ln w="0">
          <a:noFill/>
          <a:prstDash val="solid"/>
        </a:ln>
      </xdr:spPr>
    </xdr:pic>
    <xdr:clientData/>
  </xdr:twoCellAnchor>
  <xdr:twoCellAnchor editAs="oneCell">
    <xdr:from>
      <xdr:col>3</xdr:col>
      <xdr:colOff>1556280</xdr:colOff>
      <xdr:row>46</xdr:row>
      <xdr:rowOff>34200</xdr:rowOff>
    </xdr:from>
    <xdr:to>
      <xdr:col>3</xdr:col>
      <xdr:colOff>3584520</xdr:colOff>
      <xdr:row>48</xdr:row>
      <xdr:rowOff>117720</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stretch>
          <a:fillRect/>
        </a:stretch>
      </xdr:blipFill>
      <xdr:spPr>
        <a:xfrm>
          <a:off x="2267640" y="10092600"/>
          <a:ext cx="2028240" cy="464400"/>
        </a:xfrm>
        <a:prstGeom prst="rect">
          <a:avLst/>
        </a:prstGeom>
        <a:ln w="0">
          <a:noFill/>
          <a:prstDash val="solid"/>
        </a:ln>
      </xdr:spPr>
    </xdr:pic>
    <xdr:clientData/>
  </xdr:twoCellAnchor>
  <xdr:twoCellAnchor editAs="oneCell">
    <xdr:from>
      <xdr:col>1</xdr:col>
      <xdr:colOff>6840</xdr:colOff>
      <xdr:row>45</xdr:row>
      <xdr:rowOff>54720</xdr:rowOff>
    </xdr:from>
    <xdr:to>
      <xdr:col>3</xdr:col>
      <xdr:colOff>1019160</xdr:colOff>
      <xdr:row>49</xdr:row>
      <xdr:rowOff>48960</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a:stretch>
          <a:fillRect/>
        </a:stretch>
      </xdr:blipFill>
      <xdr:spPr>
        <a:xfrm>
          <a:off x="184680" y="9922680"/>
          <a:ext cx="1545840" cy="756360"/>
        </a:xfrm>
        <a:prstGeom prst="rect">
          <a:avLst/>
        </a:prstGeom>
        <a:ln w="0">
          <a:noFill/>
          <a:prstDash val="solid"/>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P65"/>
  <sheetViews>
    <sheetView showGridLines="0" tabSelected="1" zoomScale="93" zoomScaleNormal="93" workbookViewId="0">
      <selection activeCell="D55" sqref="D55"/>
    </sheetView>
  </sheetViews>
  <sheetFormatPr defaultColWidth="65" defaultRowHeight="14.25" x14ac:dyDescent="0.2"/>
  <cols>
    <col min="1" max="1" width="2" style="1" customWidth="1"/>
    <col min="2" max="3" width="3" style="1" customWidth="1"/>
    <col min="4" max="4" width="80" style="1" customWidth="1"/>
    <col min="5" max="5" width="51" style="1" customWidth="1"/>
    <col min="6" max="6" width="13" style="1" customWidth="1"/>
    <col min="7" max="7" width="3" style="1" customWidth="1"/>
    <col min="8" max="8" width="65" style="1" customWidth="1"/>
    <col min="9" max="16384" width="65" style="1"/>
  </cols>
  <sheetData>
    <row r="1" spans="1:16" ht="15" customHeight="1" x14ac:dyDescent="0.2">
      <c r="A1" s="2"/>
      <c r="B1" s="2"/>
      <c r="C1" s="2"/>
      <c r="D1" s="2"/>
      <c r="E1" s="2"/>
      <c r="F1" s="2"/>
      <c r="G1" s="2"/>
      <c r="H1" s="2"/>
      <c r="I1" s="2"/>
      <c r="J1" s="2"/>
      <c r="K1" s="2"/>
      <c r="L1" s="2"/>
      <c r="M1" s="2"/>
      <c r="N1" s="2"/>
      <c r="O1" s="2"/>
      <c r="P1" s="2"/>
    </row>
    <row r="2" spans="1:16" ht="15" customHeight="1" x14ac:dyDescent="0.2">
      <c r="A2" s="2"/>
      <c r="B2" s="3"/>
      <c r="C2" s="4"/>
      <c r="D2" s="4"/>
      <c r="E2" s="4"/>
      <c r="F2" s="5"/>
      <c r="G2" s="2"/>
      <c r="H2" s="2"/>
      <c r="I2" s="2"/>
      <c r="J2" s="2"/>
      <c r="K2" s="2"/>
      <c r="L2" s="2"/>
      <c r="M2" s="2"/>
      <c r="N2" s="2"/>
      <c r="O2" s="2"/>
      <c r="P2" s="2"/>
    </row>
    <row r="3" spans="1:16" ht="15" customHeight="1" x14ac:dyDescent="0.2">
      <c r="A3" s="2"/>
      <c r="B3" s="303" t="s">
        <v>0</v>
      </c>
      <c r="C3" s="304"/>
      <c r="D3" s="304"/>
      <c r="E3" s="304"/>
      <c r="F3" s="305"/>
      <c r="G3" s="2"/>
      <c r="H3" s="2"/>
      <c r="I3" s="2"/>
      <c r="J3" s="2"/>
      <c r="K3" s="2"/>
      <c r="L3" s="2"/>
      <c r="M3" s="2"/>
      <c r="N3" s="2"/>
      <c r="O3" s="2"/>
      <c r="P3" s="2"/>
    </row>
    <row r="4" spans="1:16" ht="15" customHeight="1" x14ac:dyDescent="0.2">
      <c r="A4" s="2"/>
      <c r="B4" s="306"/>
      <c r="C4" s="304"/>
      <c r="D4" s="304"/>
      <c r="E4" s="304"/>
      <c r="F4" s="305"/>
      <c r="G4" s="2"/>
      <c r="H4" s="2"/>
      <c r="I4" s="2"/>
      <c r="J4" s="2"/>
      <c r="K4" s="2"/>
      <c r="L4" s="2"/>
      <c r="M4" s="2"/>
      <c r="N4" s="2"/>
      <c r="O4" s="2"/>
      <c r="P4" s="2"/>
    </row>
    <row r="5" spans="1:16" ht="15" customHeight="1" x14ac:dyDescent="0.2">
      <c r="A5" s="2"/>
      <c r="B5" s="306"/>
      <c r="C5" s="304"/>
      <c r="D5" s="304"/>
      <c r="E5" s="304"/>
      <c r="F5" s="305"/>
      <c r="G5" s="2"/>
      <c r="H5" s="2"/>
      <c r="I5" s="2"/>
      <c r="J5" s="2"/>
      <c r="K5" s="2"/>
      <c r="L5" s="2"/>
      <c r="M5" s="2"/>
      <c r="N5" s="2"/>
      <c r="O5" s="2"/>
      <c r="P5" s="2"/>
    </row>
    <row r="6" spans="1:16" ht="15" customHeight="1" x14ac:dyDescent="0.2">
      <c r="A6" s="2"/>
      <c r="B6" s="306"/>
      <c r="C6" s="304"/>
      <c r="D6" s="304"/>
      <c r="E6" s="304"/>
      <c r="F6" s="305"/>
      <c r="G6" s="2"/>
      <c r="H6" s="2"/>
      <c r="I6" s="2"/>
      <c r="J6" s="2"/>
      <c r="K6" s="2"/>
      <c r="L6" s="2"/>
      <c r="M6" s="2"/>
      <c r="N6" s="2"/>
      <c r="O6" s="2"/>
      <c r="P6" s="2"/>
    </row>
    <row r="7" spans="1:16" ht="24.75" customHeight="1" x14ac:dyDescent="0.2">
      <c r="A7" s="2"/>
      <c r="B7" s="306"/>
      <c r="C7" s="304"/>
      <c r="D7" s="304"/>
      <c r="E7" s="304"/>
      <c r="F7" s="305"/>
      <c r="G7" s="2"/>
      <c r="H7" s="2"/>
      <c r="I7" s="2"/>
      <c r="J7" s="2"/>
      <c r="K7" s="2"/>
      <c r="L7" s="2"/>
      <c r="M7" s="2"/>
      <c r="N7" s="2"/>
      <c r="O7" s="2"/>
      <c r="P7" s="2"/>
    </row>
    <row r="8" spans="1:16" ht="15" customHeight="1" x14ac:dyDescent="0.2">
      <c r="A8" s="2"/>
      <c r="B8" s="306"/>
      <c r="C8" s="304"/>
      <c r="D8" s="304"/>
      <c r="E8" s="304"/>
      <c r="F8" s="305"/>
      <c r="G8" s="2"/>
      <c r="H8" s="2"/>
      <c r="I8" s="2"/>
      <c r="J8" s="2"/>
      <c r="K8" s="2"/>
      <c r="L8" s="2"/>
      <c r="M8" s="2"/>
      <c r="N8" s="2"/>
      <c r="O8" s="2"/>
      <c r="P8" s="2"/>
    </row>
    <row r="9" spans="1:16" ht="15" customHeight="1" x14ac:dyDescent="0.25">
      <c r="A9" s="2"/>
      <c r="B9" s="320" t="s">
        <v>1</v>
      </c>
      <c r="C9" s="304"/>
      <c r="D9" s="304"/>
      <c r="E9" s="304"/>
      <c r="F9" s="305"/>
      <c r="G9" s="2"/>
      <c r="H9" s="2"/>
      <c r="I9" s="2"/>
      <c r="J9" s="2"/>
      <c r="K9" s="2"/>
      <c r="L9" s="2"/>
      <c r="M9" s="2"/>
      <c r="N9" s="2"/>
      <c r="O9" s="2"/>
      <c r="P9" s="2"/>
    </row>
    <row r="10" spans="1:16" ht="15" customHeight="1" x14ac:dyDescent="0.25">
      <c r="A10" s="2"/>
      <c r="B10" s="318" t="s">
        <v>2</v>
      </c>
      <c r="C10" s="304"/>
      <c r="D10" s="304"/>
      <c r="E10" s="304"/>
      <c r="F10" s="305"/>
      <c r="G10" s="2"/>
      <c r="H10" s="2"/>
      <c r="I10" s="2"/>
      <c r="J10" s="2"/>
      <c r="K10" s="2"/>
      <c r="L10" s="2"/>
      <c r="M10" s="2"/>
      <c r="N10" s="2"/>
      <c r="O10" s="2"/>
      <c r="P10" s="2"/>
    </row>
    <row r="11" spans="1:16" ht="15" customHeight="1" x14ac:dyDescent="0.2">
      <c r="A11" s="2"/>
      <c r="B11" s="6"/>
      <c r="C11" s="2"/>
      <c r="D11" s="2"/>
      <c r="E11" s="2"/>
      <c r="F11" s="7"/>
      <c r="G11" s="2"/>
      <c r="H11" s="2"/>
      <c r="I11" s="2"/>
      <c r="J11" s="2"/>
      <c r="K11" s="2"/>
      <c r="L11" s="2"/>
      <c r="M11" s="2"/>
      <c r="N11" s="2"/>
      <c r="O11" s="2"/>
      <c r="P11" s="2"/>
    </row>
    <row r="12" spans="1:16" ht="15" customHeight="1" x14ac:dyDescent="0.2">
      <c r="A12" s="2"/>
      <c r="B12" s="6"/>
      <c r="C12" s="2"/>
      <c r="D12" s="8" t="s">
        <v>3</v>
      </c>
      <c r="E12" s="2"/>
      <c r="F12" s="7"/>
      <c r="G12" s="2"/>
      <c r="H12" s="2"/>
      <c r="I12" s="2"/>
      <c r="J12" s="2"/>
      <c r="K12" s="2"/>
      <c r="L12" s="2"/>
      <c r="M12" s="2"/>
      <c r="N12" s="2"/>
      <c r="O12" s="2"/>
      <c r="P12" s="2"/>
    </row>
    <row r="13" spans="1:16" ht="40.5" customHeight="1" x14ac:dyDescent="0.2">
      <c r="A13" s="2"/>
      <c r="B13" s="6"/>
      <c r="C13" s="2"/>
      <c r="D13" s="315" t="s">
        <v>4</v>
      </c>
      <c r="E13" s="316"/>
      <c r="F13" s="7"/>
      <c r="G13" s="2"/>
      <c r="H13" s="2"/>
      <c r="I13" s="2"/>
      <c r="J13" s="2"/>
      <c r="K13" s="2"/>
      <c r="L13" s="2"/>
      <c r="M13" s="2"/>
      <c r="N13" s="2"/>
      <c r="O13" s="2"/>
      <c r="P13" s="2"/>
    </row>
    <row r="14" spans="1:16" ht="6.75" customHeight="1" x14ac:dyDescent="0.2">
      <c r="A14" s="2"/>
      <c r="B14" s="6"/>
      <c r="C14" s="2"/>
      <c r="D14" s="317"/>
      <c r="E14" s="310"/>
      <c r="F14" s="7"/>
      <c r="G14" s="2"/>
      <c r="H14" s="2"/>
      <c r="I14" s="2"/>
      <c r="J14" s="2"/>
      <c r="K14" s="2"/>
      <c r="L14" s="2"/>
      <c r="M14" s="2"/>
      <c r="N14" s="2"/>
      <c r="O14" s="2"/>
      <c r="P14" s="2"/>
    </row>
    <row r="15" spans="1:16" ht="15" customHeight="1" x14ac:dyDescent="0.2">
      <c r="A15" s="2"/>
      <c r="B15" s="6"/>
      <c r="C15" s="2"/>
      <c r="D15" s="2"/>
      <c r="E15" s="2"/>
      <c r="F15" s="7"/>
      <c r="G15" s="2"/>
      <c r="H15" s="2"/>
      <c r="I15" s="2"/>
      <c r="J15" s="2"/>
      <c r="K15" s="2"/>
      <c r="L15" s="2"/>
      <c r="M15" s="2"/>
      <c r="N15" s="2"/>
      <c r="O15" s="2"/>
      <c r="P15" s="2"/>
    </row>
    <row r="16" spans="1:16" ht="15" customHeight="1" x14ac:dyDescent="0.2">
      <c r="A16" s="2"/>
      <c r="B16" s="6"/>
      <c r="C16" s="2"/>
      <c r="D16" s="8" t="s">
        <v>5</v>
      </c>
      <c r="E16" s="2"/>
      <c r="F16" s="7"/>
      <c r="G16" s="2"/>
      <c r="H16" s="2"/>
      <c r="I16" s="2"/>
      <c r="J16" s="2"/>
      <c r="K16" s="2"/>
      <c r="L16" s="2"/>
      <c r="M16" s="2"/>
      <c r="N16" s="2"/>
      <c r="O16" s="2"/>
      <c r="P16" s="2"/>
    </row>
    <row r="17" spans="1:16" ht="15" customHeight="1" x14ac:dyDescent="0.25">
      <c r="A17" s="2"/>
      <c r="B17" s="6"/>
      <c r="C17" s="2"/>
      <c r="D17" s="319" t="s">
        <v>6</v>
      </c>
      <c r="E17" s="316"/>
      <c r="F17" s="7"/>
      <c r="G17" s="2"/>
      <c r="H17" s="2"/>
      <c r="I17" s="2"/>
      <c r="J17" s="2"/>
      <c r="K17" s="2"/>
      <c r="L17" s="2"/>
      <c r="M17" s="2"/>
      <c r="N17" s="2"/>
      <c r="O17" s="2"/>
      <c r="P17" s="2"/>
    </row>
    <row r="18" spans="1:16" ht="15" customHeight="1" x14ac:dyDescent="0.25">
      <c r="A18" s="2"/>
      <c r="B18" s="6"/>
      <c r="C18" s="2"/>
      <c r="D18" s="307" t="s">
        <v>7</v>
      </c>
      <c r="E18" s="308"/>
      <c r="F18" s="7"/>
      <c r="G18" s="2"/>
      <c r="H18" s="2"/>
      <c r="I18" s="2"/>
      <c r="J18" s="2"/>
      <c r="K18" s="2"/>
      <c r="L18" s="2"/>
      <c r="M18" s="2"/>
      <c r="N18" s="2"/>
      <c r="O18" s="2"/>
      <c r="P18" s="2"/>
    </row>
    <row r="19" spans="1:16" ht="15" customHeight="1" x14ac:dyDescent="0.25">
      <c r="A19" s="2"/>
      <c r="B19" s="6"/>
      <c r="C19" s="2"/>
      <c r="D19" s="307" t="s">
        <v>8</v>
      </c>
      <c r="E19" s="308"/>
      <c r="F19" s="7"/>
      <c r="G19" s="2"/>
      <c r="H19" s="2"/>
      <c r="I19" s="2"/>
      <c r="J19" s="2"/>
      <c r="K19" s="2"/>
      <c r="L19" s="2"/>
      <c r="M19" s="2"/>
      <c r="N19" s="2"/>
      <c r="O19" s="2"/>
      <c r="P19" s="2"/>
    </row>
    <row r="20" spans="1:16" ht="15" customHeight="1" x14ac:dyDescent="0.25">
      <c r="A20" s="2"/>
      <c r="B20" s="6"/>
      <c r="C20" s="2"/>
      <c r="D20" s="307" t="s">
        <v>9</v>
      </c>
      <c r="E20" s="308"/>
      <c r="F20" s="7"/>
      <c r="G20" s="2"/>
      <c r="H20" s="2"/>
      <c r="I20" s="2"/>
      <c r="J20" s="2"/>
      <c r="K20" s="2"/>
      <c r="L20" s="2"/>
      <c r="M20" s="2"/>
      <c r="N20" s="2"/>
      <c r="O20" s="2"/>
      <c r="P20" s="2"/>
    </row>
    <row r="21" spans="1:16" ht="15" customHeight="1" x14ac:dyDescent="0.25">
      <c r="A21" s="2"/>
      <c r="B21" s="6"/>
      <c r="C21" s="2"/>
      <c r="D21" s="307" t="s">
        <v>10</v>
      </c>
      <c r="E21" s="308"/>
      <c r="F21" s="7"/>
      <c r="G21" s="2"/>
      <c r="H21" s="2"/>
      <c r="I21" s="2"/>
      <c r="J21" s="2"/>
      <c r="K21" s="2"/>
      <c r="L21" s="2"/>
      <c r="M21" s="2"/>
      <c r="N21" s="2"/>
      <c r="O21" s="2"/>
      <c r="P21" s="2"/>
    </row>
    <row r="22" spans="1:16" ht="15" customHeight="1" x14ac:dyDescent="0.25">
      <c r="A22" s="2"/>
      <c r="B22" s="6"/>
      <c r="C22" s="2"/>
      <c r="D22" s="307" t="s">
        <v>11</v>
      </c>
      <c r="E22" s="308"/>
      <c r="F22" s="7"/>
      <c r="G22" s="2"/>
      <c r="H22" s="2"/>
      <c r="I22" s="2"/>
      <c r="J22" s="2"/>
      <c r="K22" s="2"/>
      <c r="L22" s="2"/>
      <c r="M22" s="2"/>
      <c r="N22" s="2"/>
      <c r="O22" s="2"/>
      <c r="P22" s="2"/>
    </row>
    <row r="23" spans="1:16" ht="15" customHeight="1" x14ac:dyDescent="0.25">
      <c r="A23" s="2"/>
      <c r="B23" s="6"/>
      <c r="C23" s="2"/>
      <c r="D23" s="309" t="s">
        <v>12</v>
      </c>
      <c r="E23" s="310"/>
      <c r="F23" s="7"/>
      <c r="G23" s="2"/>
      <c r="H23" s="2"/>
      <c r="I23" s="2"/>
      <c r="J23" s="2"/>
      <c r="K23" s="2"/>
      <c r="L23" s="2"/>
      <c r="M23" s="2"/>
      <c r="N23" s="2"/>
      <c r="O23" s="2"/>
      <c r="P23" s="2"/>
    </row>
    <row r="24" spans="1:16" ht="15" customHeight="1" x14ac:dyDescent="0.2">
      <c r="A24" s="2"/>
      <c r="B24" s="6"/>
      <c r="C24" s="2"/>
      <c r="D24" s="2"/>
      <c r="E24" s="2"/>
      <c r="F24" s="7"/>
      <c r="G24" s="2"/>
      <c r="H24" s="2"/>
      <c r="I24" s="2"/>
      <c r="J24" s="2"/>
      <c r="K24" s="2"/>
      <c r="L24" s="2"/>
      <c r="M24" s="2"/>
      <c r="N24" s="2"/>
      <c r="O24" s="2"/>
      <c r="P24" s="2"/>
    </row>
    <row r="25" spans="1:16" ht="15" customHeight="1" x14ac:dyDescent="0.2">
      <c r="A25" s="2"/>
      <c r="B25" s="6"/>
      <c r="C25" s="2"/>
      <c r="D25" s="8" t="s">
        <v>13</v>
      </c>
      <c r="E25" s="2"/>
      <c r="F25" s="7"/>
      <c r="G25" s="2"/>
      <c r="H25" s="2"/>
      <c r="I25" s="2"/>
      <c r="J25" s="2"/>
      <c r="K25" s="2"/>
      <c r="L25" s="2"/>
      <c r="M25" s="2"/>
      <c r="N25" s="2"/>
      <c r="O25" s="2"/>
      <c r="P25" s="2"/>
    </row>
    <row r="26" spans="1:16" ht="14.25" customHeight="1" x14ac:dyDescent="0.2">
      <c r="A26" s="2"/>
      <c r="B26" s="6"/>
      <c r="C26" s="2"/>
      <c r="D26" s="9" t="s">
        <v>14</v>
      </c>
      <c r="E26" s="10" t="s">
        <v>15</v>
      </c>
      <c r="F26" s="7"/>
      <c r="G26" s="2"/>
      <c r="H26" s="2"/>
      <c r="I26" s="2"/>
      <c r="J26" s="2"/>
      <c r="K26" s="2"/>
      <c r="L26" s="2"/>
      <c r="M26" s="2"/>
      <c r="N26" s="2"/>
      <c r="O26" s="2"/>
      <c r="P26" s="2"/>
    </row>
    <row r="27" spans="1:16" ht="25.5" customHeight="1" x14ac:dyDescent="0.2">
      <c r="A27" s="2"/>
      <c r="B27" s="6"/>
      <c r="C27" s="2"/>
      <c r="D27" s="11" t="s">
        <v>16</v>
      </c>
      <c r="E27" s="12" t="s">
        <v>17</v>
      </c>
      <c r="F27" s="7"/>
      <c r="G27" s="2"/>
      <c r="H27" s="2"/>
      <c r="I27" s="2"/>
      <c r="J27" s="2"/>
      <c r="K27" s="2"/>
      <c r="L27" s="2"/>
      <c r="M27" s="2"/>
      <c r="N27" s="2"/>
      <c r="O27" s="2"/>
      <c r="P27" s="2"/>
    </row>
    <row r="28" spans="1:16" ht="25.5" customHeight="1" x14ac:dyDescent="0.2">
      <c r="A28" s="2"/>
      <c r="B28" s="6"/>
      <c r="C28" s="2"/>
      <c r="D28" s="13" t="s">
        <v>18</v>
      </c>
      <c r="E28" s="14" t="s">
        <v>19</v>
      </c>
      <c r="F28" s="7"/>
      <c r="G28" s="2"/>
      <c r="H28" s="2"/>
      <c r="I28" s="2"/>
      <c r="J28" s="2"/>
      <c r="K28" s="2"/>
      <c r="L28" s="2"/>
      <c r="M28" s="2"/>
      <c r="N28" s="2"/>
      <c r="O28" s="2"/>
      <c r="P28" s="2"/>
    </row>
    <row r="29" spans="1:16" ht="25.5" customHeight="1" x14ac:dyDescent="0.2">
      <c r="A29" s="2"/>
      <c r="B29" s="6"/>
      <c r="C29" s="2"/>
      <c r="D29" s="11" t="s">
        <v>20</v>
      </c>
      <c r="E29" s="12" t="s">
        <v>21</v>
      </c>
      <c r="F29" s="7"/>
      <c r="G29" s="2"/>
      <c r="H29" s="2"/>
      <c r="I29" s="2"/>
      <c r="J29" s="2"/>
      <c r="K29" s="2"/>
      <c r="L29" s="2"/>
      <c r="M29" s="2"/>
      <c r="N29" s="2"/>
      <c r="O29" s="2"/>
      <c r="P29" s="2"/>
    </row>
    <row r="30" spans="1:16" ht="25.5" customHeight="1" x14ac:dyDescent="0.2">
      <c r="A30" s="2"/>
      <c r="B30" s="6"/>
      <c r="C30" s="2"/>
      <c r="D30" s="13" t="s">
        <v>22</v>
      </c>
      <c r="E30" s="14" t="s">
        <v>23</v>
      </c>
      <c r="F30" s="7"/>
      <c r="G30" s="2"/>
      <c r="H30" s="2"/>
      <c r="I30" s="2"/>
      <c r="J30" s="2"/>
      <c r="K30" s="2"/>
      <c r="L30" s="2"/>
      <c r="M30" s="2"/>
      <c r="N30" s="2"/>
      <c r="O30" s="2"/>
      <c r="P30" s="2"/>
    </row>
    <row r="31" spans="1:16" ht="14.25" customHeight="1" x14ac:dyDescent="0.2">
      <c r="A31" s="2"/>
      <c r="B31" s="6"/>
      <c r="C31" s="2"/>
      <c r="D31" s="11" t="s">
        <v>24</v>
      </c>
      <c r="E31" s="12" t="s">
        <v>25</v>
      </c>
      <c r="F31" s="7"/>
      <c r="G31" s="2"/>
      <c r="H31" s="2"/>
      <c r="I31" s="2"/>
      <c r="J31" s="2"/>
      <c r="K31" s="2"/>
      <c r="L31" s="2"/>
      <c r="M31" s="2"/>
      <c r="N31" s="2"/>
      <c r="O31" s="2"/>
      <c r="P31" s="2"/>
    </row>
    <row r="32" spans="1:16" ht="25.5" customHeight="1" x14ac:dyDescent="0.2">
      <c r="A32" s="2"/>
      <c r="B32" s="6"/>
      <c r="C32" s="2"/>
      <c r="D32" s="13" t="s">
        <v>26</v>
      </c>
      <c r="E32" s="14" t="s">
        <v>27</v>
      </c>
      <c r="F32" s="7"/>
      <c r="G32" s="2"/>
      <c r="H32" s="2"/>
      <c r="I32" s="2"/>
      <c r="J32" s="2"/>
      <c r="K32" s="2"/>
      <c r="L32" s="2"/>
      <c r="M32" s="2"/>
      <c r="N32" s="2"/>
      <c r="O32" s="2"/>
      <c r="P32" s="2"/>
    </row>
    <row r="33" spans="1:16" ht="25.5" customHeight="1" x14ac:dyDescent="0.2">
      <c r="A33" s="2"/>
      <c r="B33" s="6"/>
      <c r="C33" s="2"/>
      <c r="D33" s="15" t="s">
        <v>28</v>
      </c>
      <c r="E33" s="16" t="s">
        <v>29</v>
      </c>
      <c r="F33" s="7"/>
      <c r="G33" s="2"/>
      <c r="H33" s="2"/>
      <c r="I33" s="2"/>
      <c r="J33" s="2"/>
      <c r="K33" s="2"/>
      <c r="L33" s="2"/>
      <c r="M33" s="2"/>
      <c r="N33" s="2"/>
      <c r="O33" s="2"/>
      <c r="P33" s="2"/>
    </row>
    <row r="34" spans="1:16" ht="15" customHeight="1" x14ac:dyDescent="0.2">
      <c r="A34" s="2"/>
      <c r="B34" s="6"/>
      <c r="C34" s="2"/>
      <c r="D34" s="2"/>
      <c r="E34" s="2"/>
      <c r="F34" s="7"/>
      <c r="G34" s="2"/>
      <c r="H34" s="2"/>
      <c r="I34" s="2"/>
      <c r="J34" s="2"/>
      <c r="K34" s="2"/>
      <c r="L34" s="2"/>
      <c r="M34" s="2"/>
      <c r="N34" s="2"/>
      <c r="O34" s="2"/>
      <c r="P34" s="2"/>
    </row>
    <row r="35" spans="1:16" ht="15" customHeight="1" x14ac:dyDescent="0.2">
      <c r="A35" s="2"/>
      <c r="B35" s="6"/>
      <c r="C35" s="2"/>
      <c r="D35" s="8" t="s">
        <v>30</v>
      </c>
      <c r="E35" s="2"/>
      <c r="F35" s="7"/>
      <c r="G35" s="2"/>
      <c r="H35" s="2"/>
      <c r="I35" s="2"/>
      <c r="J35" s="2"/>
      <c r="K35" s="2"/>
      <c r="L35" s="2"/>
      <c r="M35" s="2"/>
      <c r="N35" s="2"/>
      <c r="O35" s="2"/>
      <c r="P35" s="2"/>
    </row>
    <row r="36" spans="1:16" ht="15" customHeight="1" x14ac:dyDescent="0.25">
      <c r="A36" s="2"/>
      <c r="B36" s="6"/>
      <c r="C36" s="2"/>
      <c r="D36" s="313" t="s">
        <v>31</v>
      </c>
      <c r="E36" s="314"/>
      <c r="F36" s="7"/>
      <c r="G36" s="2"/>
      <c r="H36" s="2"/>
      <c r="I36" s="2"/>
      <c r="J36" s="2"/>
      <c r="K36" s="2"/>
      <c r="L36" s="2"/>
      <c r="M36" s="2"/>
      <c r="N36" s="2"/>
      <c r="O36" s="2"/>
      <c r="P36" s="2"/>
    </row>
    <row r="37" spans="1:16" ht="15" customHeight="1" x14ac:dyDescent="0.25">
      <c r="A37" s="2"/>
      <c r="B37" s="6"/>
      <c r="C37" s="2"/>
      <c r="D37" s="311" t="s">
        <v>32</v>
      </c>
      <c r="E37" s="308"/>
      <c r="F37" s="7"/>
      <c r="G37" s="2"/>
      <c r="H37" s="2"/>
      <c r="I37" s="2"/>
      <c r="J37" s="2"/>
      <c r="K37" s="2"/>
      <c r="L37" s="2"/>
      <c r="M37" s="2"/>
      <c r="N37" s="2"/>
      <c r="O37" s="2"/>
      <c r="P37" s="2"/>
    </row>
    <row r="38" spans="1:16" ht="15" customHeight="1" x14ac:dyDescent="0.25">
      <c r="A38" s="2"/>
      <c r="B38" s="6"/>
      <c r="C38" s="2"/>
      <c r="D38" s="312" t="s">
        <v>33</v>
      </c>
      <c r="E38" s="310"/>
      <c r="F38" s="7"/>
      <c r="G38" s="2"/>
      <c r="H38" s="2"/>
      <c r="I38" s="2"/>
      <c r="J38" s="2"/>
      <c r="K38" s="2"/>
      <c r="L38" s="2"/>
      <c r="M38" s="2"/>
      <c r="N38" s="2"/>
      <c r="O38" s="2"/>
      <c r="P38" s="2"/>
    </row>
    <row r="39" spans="1:16" s="17" customFormat="1" ht="15" customHeight="1" x14ac:dyDescent="0.2">
      <c r="A39" s="2"/>
      <c r="B39" s="6"/>
      <c r="C39" s="2"/>
      <c r="D39" s="2"/>
      <c r="E39" s="2"/>
      <c r="F39" s="7"/>
      <c r="G39" s="2"/>
      <c r="H39" s="2"/>
      <c r="I39" s="2"/>
      <c r="J39" s="2"/>
      <c r="K39" s="2"/>
      <c r="L39" s="2"/>
      <c r="M39" s="2"/>
      <c r="N39" s="2"/>
      <c r="O39" s="2"/>
      <c r="P39" s="2"/>
    </row>
    <row r="40" spans="1:16" s="17" customFormat="1" ht="15" customHeight="1" x14ac:dyDescent="0.2">
      <c r="A40" s="2"/>
      <c r="B40" s="6"/>
      <c r="C40" s="2"/>
      <c r="D40" s="8" t="s">
        <v>34</v>
      </c>
      <c r="E40" s="2"/>
      <c r="F40" s="7"/>
      <c r="G40" s="2"/>
      <c r="H40" s="2"/>
      <c r="I40" s="2"/>
      <c r="J40" s="2"/>
      <c r="K40" s="2"/>
      <c r="L40" s="2"/>
      <c r="M40" s="2"/>
      <c r="N40" s="2"/>
      <c r="O40" s="2"/>
      <c r="P40" s="2"/>
    </row>
    <row r="41" spans="1:16" s="17" customFormat="1" ht="28.5" customHeight="1" x14ac:dyDescent="0.25">
      <c r="A41" s="2"/>
      <c r="B41" s="6"/>
      <c r="C41" s="2"/>
      <c r="D41" s="315" t="s">
        <v>35</v>
      </c>
      <c r="E41" s="322"/>
      <c r="F41" s="7"/>
      <c r="G41" s="2"/>
      <c r="H41" s="2"/>
      <c r="I41" s="2"/>
      <c r="J41" s="2"/>
      <c r="K41" s="2"/>
      <c r="L41" s="2"/>
      <c r="M41" s="2"/>
      <c r="N41" s="2"/>
      <c r="O41" s="2"/>
      <c r="P41" s="2"/>
    </row>
    <row r="42" spans="1:16" s="17" customFormat="1" ht="15" customHeight="1" x14ac:dyDescent="0.2">
      <c r="A42" s="2"/>
      <c r="B42" s="6"/>
      <c r="C42" s="2"/>
      <c r="D42" s="2"/>
      <c r="E42" s="2"/>
      <c r="F42" s="7"/>
      <c r="G42" s="2"/>
      <c r="H42" s="2"/>
      <c r="I42" s="2"/>
      <c r="J42" s="2"/>
      <c r="K42" s="2"/>
      <c r="L42" s="2"/>
      <c r="M42" s="2"/>
      <c r="N42" s="2"/>
      <c r="O42" s="2"/>
      <c r="P42" s="2"/>
    </row>
    <row r="43" spans="1:16" s="17" customFormat="1" ht="15" customHeight="1" x14ac:dyDescent="0.2">
      <c r="A43" s="2"/>
      <c r="B43" s="6"/>
      <c r="C43" s="2"/>
      <c r="D43" s="8" t="s">
        <v>36</v>
      </c>
      <c r="F43" s="7"/>
      <c r="G43" s="2"/>
      <c r="H43" s="2"/>
      <c r="I43" s="2"/>
      <c r="J43" s="2"/>
      <c r="K43" s="2"/>
      <c r="L43" s="2"/>
      <c r="M43" s="2"/>
      <c r="N43" s="2"/>
      <c r="O43" s="2"/>
      <c r="P43" s="2"/>
    </row>
    <row r="44" spans="1:16" s="17" customFormat="1" ht="15" customHeight="1" x14ac:dyDescent="0.2">
      <c r="A44" s="2"/>
      <c r="B44" s="6"/>
      <c r="C44" s="2"/>
      <c r="D44" s="321" t="s">
        <v>37</v>
      </c>
      <c r="E44" s="316"/>
      <c r="F44" s="7"/>
      <c r="G44" s="2"/>
      <c r="H44" s="2"/>
      <c r="I44" s="2"/>
      <c r="J44" s="2"/>
      <c r="K44" s="2"/>
      <c r="L44" s="2"/>
      <c r="M44" s="2"/>
      <c r="N44" s="2"/>
      <c r="O44" s="2"/>
      <c r="P44" s="2"/>
    </row>
    <row r="45" spans="1:16" s="17" customFormat="1" ht="15" customHeight="1" x14ac:dyDescent="0.2">
      <c r="A45" s="2"/>
      <c r="B45" s="6"/>
      <c r="C45" s="2"/>
      <c r="D45" s="317"/>
      <c r="E45" s="310"/>
      <c r="F45" s="7"/>
      <c r="G45" s="2"/>
      <c r="H45" s="2"/>
      <c r="I45" s="2"/>
      <c r="J45" s="2"/>
      <c r="K45" s="2"/>
      <c r="L45" s="2"/>
      <c r="M45" s="2"/>
      <c r="N45" s="2"/>
      <c r="O45" s="2"/>
      <c r="P45" s="2"/>
    </row>
    <row r="46" spans="1:16" s="17" customFormat="1" ht="15" customHeight="1" x14ac:dyDescent="0.2">
      <c r="A46" s="2"/>
      <c r="B46" s="6"/>
      <c r="C46" s="2"/>
      <c r="D46" s="2"/>
      <c r="E46" s="2"/>
      <c r="F46" s="7"/>
      <c r="G46" s="2"/>
      <c r="H46" s="2"/>
      <c r="I46" s="2"/>
      <c r="J46" s="2"/>
      <c r="K46" s="2"/>
      <c r="L46" s="2"/>
      <c r="M46" s="2"/>
      <c r="N46" s="2"/>
      <c r="O46" s="2"/>
      <c r="P46" s="2"/>
    </row>
    <row r="47" spans="1:16" s="17" customFormat="1" ht="15" customHeight="1" x14ac:dyDescent="0.2">
      <c r="A47" s="2"/>
      <c r="B47" s="6"/>
      <c r="C47" s="2"/>
      <c r="D47" s="2"/>
      <c r="E47" s="2"/>
      <c r="F47" s="7"/>
      <c r="G47" s="2"/>
      <c r="H47" s="2"/>
      <c r="I47" s="2"/>
      <c r="J47" s="2"/>
      <c r="K47" s="2"/>
      <c r="L47" s="2"/>
      <c r="M47" s="2"/>
      <c r="N47" s="2"/>
      <c r="O47" s="2"/>
      <c r="P47" s="2"/>
    </row>
    <row r="48" spans="1:16" s="17" customFormat="1" ht="15" customHeight="1" x14ac:dyDescent="0.2">
      <c r="A48" s="2"/>
      <c r="B48" s="6"/>
      <c r="C48" s="2"/>
      <c r="D48" s="2"/>
      <c r="E48" s="2"/>
      <c r="F48" s="7"/>
      <c r="G48" s="2"/>
      <c r="H48" s="2"/>
      <c r="I48" s="2"/>
      <c r="J48" s="2"/>
      <c r="K48" s="2"/>
      <c r="L48" s="2"/>
      <c r="M48" s="2"/>
      <c r="N48" s="2"/>
      <c r="O48" s="2"/>
      <c r="P48" s="2"/>
    </row>
    <row r="49" spans="1:16" ht="15" customHeight="1" x14ac:dyDescent="0.2">
      <c r="A49" s="2"/>
      <c r="B49" s="6"/>
      <c r="C49" s="2"/>
      <c r="D49" s="2"/>
      <c r="E49" s="2"/>
      <c r="F49" s="7"/>
      <c r="G49" s="2"/>
      <c r="H49" s="2"/>
      <c r="I49" s="2"/>
      <c r="J49" s="2"/>
      <c r="K49" s="2"/>
      <c r="L49" s="2"/>
      <c r="M49" s="2"/>
      <c r="N49" s="2"/>
      <c r="O49" s="2"/>
      <c r="P49" s="2"/>
    </row>
    <row r="50" spans="1:16" ht="15" customHeight="1" x14ac:dyDescent="0.25">
      <c r="A50" s="2"/>
      <c r="B50" s="318" t="s">
        <v>38</v>
      </c>
      <c r="C50" s="304"/>
      <c r="D50" s="304"/>
      <c r="E50" s="304"/>
      <c r="F50" s="305"/>
      <c r="G50" s="2"/>
      <c r="H50" s="2"/>
      <c r="I50" s="2"/>
      <c r="J50" s="2"/>
      <c r="K50" s="2"/>
      <c r="L50" s="2"/>
      <c r="M50" s="2"/>
      <c r="N50" s="2"/>
      <c r="O50" s="2"/>
      <c r="P50" s="2"/>
    </row>
    <row r="51" spans="1:16" ht="15" customHeight="1" x14ac:dyDescent="0.2">
      <c r="A51" s="2"/>
      <c r="B51" s="18"/>
      <c r="C51" s="19"/>
      <c r="D51" s="19"/>
      <c r="E51" s="19"/>
      <c r="F51" s="20"/>
      <c r="G51" s="2"/>
      <c r="H51" s="2"/>
      <c r="I51" s="2"/>
      <c r="J51" s="2"/>
      <c r="K51" s="2"/>
      <c r="L51" s="2"/>
      <c r="M51" s="2"/>
      <c r="N51" s="2"/>
      <c r="O51" s="2"/>
      <c r="P51" s="2"/>
    </row>
    <row r="52" spans="1:16" ht="15" customHeight="1" x14ac:dyDescent="0.2">
      <c r="A52" s="2"/>
      <c r="B52" s="2"/>
      <c r="C52" s="2"/>
      <c r="D52" s="2"/>
      <c r="E52" s="2"/>
      <c r="F52" s="2"/>
      <c r="G52" s="2"/>
      <c r="H52" s="2"/>
      <c r="I52" s="2"/>
      <c r="J52" s="2"/>
      <c r="K52" s="2"/>
      <c r="L52" s="2"/>
      <c r="M52" s="2"/>
      <c r="N52" s="2"/>
      <c r="O52" s="2"/>
      <c r="P52" s="2"/>
    </row>
    <row r="53" spans="1:16" ht="15" customHeight="1" x14ac:dyDescent="0.2">
      <c r="A53" s="2"/>
      <c r="B53" s="2"/>
      <c r="C53" s="2"/>
      <c r="D53" s="2"/>
      <c r="E53" s="2"/>
      <c r="F53" s="2"/>
      <c r="G53" s="2"/>
      <c r="H53" s="2"/>
      <c r="I53" s="2"/>
      <c r="J53" s="2"/>
      <c r="K53" s="2"/>
      <c r="L53" s="2"/>
      <c r="M53" s="2"/>
      <c r="N53" s="2"/>
      <c r="O53" s="2"/>
      <c r="P53" s="2"/>
    </row>
    <row r="54" spans="1:16" ht="15" customHeight="1" x14ac:dyDescent="0.2">
      <c r="A54" s="2"/>
      <c r="B54" s="2"/>
      <c r="C54" s="2"/>
      <c r="D54" s="2"/>
      <c r="E54" s="2"/>
      <c r="F54" s="2"/>
      <c r="G54" s="2"/>
      <c r="H54" s="2"/>
      <c r="I54" s="2"/>
      <c r="J54" s="2"/>
      <c r="K54" s="2"/>
      <c r="L54" s="2"/>
      <c r="M54" s="2"/>
      <c r="N54" s="2"/>
      <c r="O54" s="2"/>
      <c r="P54" s="2"/>
    </row>
    <row r="55" spans="1:16" ht="15" customHeight="1" x14ac:dyDescent="0.2">
      <c r="A55" s="2"/>
      <c r="B55" s="2"/>
      <c r="C55" s="2"/>
      <c r="D55" s="2"/>
      <c r="E55" s="2"/>
      <c r="F55" s="2"/>
      <c r="G55" s="2"/>
      <c r="H55" s="2"/>
      <c r="I55" s="2"/>
      <c r="J55" s="2"/>
      <c r="K55" s="2"/>
      <c r="L55" s="2"/>
      <c r="M55" s="2"/>
      <c r="N55" s="2"/>
      <c r="O55" s="2"/>
      <c r="P55" s="2"/>
    </row>
    <row r="56" spans="1:16" ht="15" customHeight="1" x14ac:dyDescent="0.2">
      <c r="A56" s="2"/>
      <c r="B56" s="2"/>
      <c r="C56" s="2"/>
      <c r="D56" s="2"/>
      <c r="E56" s="2"/>
      <c r="F56" s="2"/>
      <c r="G56" s="2"/>
      <c r="H56" s="2"/>
      <c r="I56" s="2"/>
      <c r="J56" s="2"/>
      <c r="K56" s="2"/>
      <c r="L56" s="2"/>
      <c r="M56" s="2"/>
      <c r="N56" s="2"/>
      <c r="O56" s="2"/>
      <c r="P56" s="2"/>
    </row>
    <row r="57" spans="1:16" ht="15" customHeight="1" x14ac:dyDescent="0.2">
      <c r="A57" s="2"/>
      <c r="B57" s="2"/>
      <c r="C57" s="2"/>
      <c r="D57" s="2"/>
      <c r="E57" s="2"/>
      <c r="F57" s="2"/>
      <c r="G57" s="2"/>
      <c r="H57" s="2"/>
      <c r="I57" s="2"/>
      <c r="J57" s="2"/>
      <c r="K57" s="2"/>
      <c r="L57" s="2"/>
      <c r="M57" s="2"/>
      <c r="N57" s="2"/>
      <c r="O57" s="2"/>
      <c r="P57" s="2"/>
    </row>
    <row r="58" spans="1:16" ht="18" customHeight="1" x14ac:dyDescent="0.2">
      <c r="A58" s="2"/>
      <c r="B58" s="2"/>
      <c r="C58" s="2"/>
      <c r="D58" s="2"/>
      <c r="E58" s="2"/>
      <c r="F58" s="2"/>
      <c r="G58" s="2"/>
      <c r="H58" s="2"/>
      <c r="I58" s="2"/>
      <c r="J58" s="2"/>
      <c r="K58" s="2"/>
      <c r="L58" s="2"/>
      <c r="M58" s="2"/>
      <c r="N58" s="2"/>
      <c r="O58" s="2"/>
      <c r="P58" s="2"/>
    </row>
    <row r="59" spans="1:16" ht="18" customHeight="1" x14ac:dyDescent="0.2">
      <c r="A59" s="2"/>
      <c r="B59" s="2"/>
      <c r="C59" s="2"/>
      <c r="D59" s="2"/>
      <c r="E59" s="2"/>
      <c r="F59" s="2"/>
      <c r="G59" s="2"/>
      <c r="H59" s="2"/>
      <c r="I59" s="2"/>
      <c r="J59" s="2"/>
      <c r="K59" s="2"/>
      <c r="L59" s="2"/>
      <c r="M59" s="2"/>
      <c r="N59" s="2"/>
      <c r="O59" s="2"/>
      <c r="P59" s="2"/>
    </row>
    <row r="60" spans="1:16" ht="18" customHeight="1" x14ac:dyDescent="0.2">
      <c r="A60" s="2"/>
      <c r="B60" s="2"/>
      <c r="C60" s="2"/>
      <c r="D60" s="2"/>
      <c r="E60" s="2"/>
      <c r="F60" s="2"/>
      <c r="G60" s="2"/>
      <c r="H60" s="2"/>
      <c r="I60" s="2"/>
      <c r="J60" s="2"/>
      <c r="K60" s="2"/>
      <c r="L60" s="2"/>
      <c r="M60" s="2"/>
      <c r="N60" s="2"/>
      <c r="O60" s="2"/>
      <c r="P60" s="2"/>
    </row>
    <row r="61" spans="1:16" ht="18" customHeight="1" x14ac:dyDescent="0.2">
      <c r="A61" s="2"/>
      <c r="B61" s="2"/>
      <c r="C61" s="2"/>
      <c r="D61" s="2"/>
      <c r="E61" s="2"/>
      <c r="F61" s="2"/>
      <c r="G61" s="2"/>
      <c r="H61" s="2"/>
      <c r="I61" s="2"/>
      <c r="J61" s="2"/>
      <c r="K61" s="2"/>
      <c r="L61" s="2"/>
      <c r="M61" s="2"/>
      <c r="N61" s="2"/>
      <c r="O61" s="2"/>
      <c r="P61" s="2"/>
    </row>
    <row r="62" spans="1:16" ht="18" customHeight="1" x14ac:dyDescent="0.2">
      <c r="A62" s="2"/>
      <c r="B62" s="2"/>
      <c r="C62" s="2"/>
      <c r="D62" s="2"/>
      <c r="E62" s="2"/>
      <c r="F62" s="2"/>
      <c r="G62" s="2"/>
      <c r="H62" s="2"/>
      <c r="I62" s="2"/>
      <c r="J62" s="2"/>
      <c r="K62" s="2"/>
      <c r="L62" s="2"/>
      <c r="M62" s="2"/>
      <c r="N62" s="2"/>
      <c r="O62" s="2"/>
      <c r="P62" s="2"/>
    </row>
    <row r="63" spans="1:16" ht="18" customHeight="1" x14ac:dyDescent="0.2">
      <c r="A63" s="2"/>
      <c r="B63" s="2"/>
      <c r="C63" s="2"/>
      <c r="D63" s="2"/>
      <c r="E63" s="2"/>
      <c r="F63" s="2"/>
      <c r="G63" s="2"/>
      <c r="H63" s="2"/>
      <c r="I63" s="2"/>
      <c r="J63" s="2"/>
      <c r="K63" s="2"/>
      <c r="L63" s="2"/>
      <c r="M63" s="2"/>
      <c r="N63" s="2"/>
      <c r="O63" s="2"/>
      <c r="P63" s="2"/>
    </row>
    <row r="64" spans="1:16" ht="18" customHeight="1" x14ac:dyDescent="0.2">
      <c r="A64" s="2"/>
      <c r="B64" s="2"/>
      <c r="C64" s="2"/>
      <c r="D64" s="2"/>
      <c r="E64" s="2"/>
      <c r="F64" s="2"/>
      <c r="G64" s="2"/>
      <c r="H64" s="2"/>
      <c r="I64" s="2"/>
      <c r="J64" s="2"/>
      <c r="K64" s="2"/>
      <c r="L64" s="2"/>
      <c r="M64" s="2"/>
      <c r="N64" s="2"/>
      <c r="O64" s="2"/>
      <c r="P64" s="2"/>
    </row>
    <row r="65" spans="1:16" ht="18" customHeight="1" x14ac:dyDescent="0.2">
      <c r="A65" s="2"/>
      <c r="B65" s="2"/>
      <c r="C65" s="2"/>
      <c r="D65" s="2"/>
      <c r="E65" s="2"/>
      <c r="F65" s="2"/>
      <c r="G65" s="2"/>
      <c r="H65" s="2"/>
      <c r="I65" s="2"/>
      <c r="J65" s="2"/>
      <c r="K65" s="2"/>
      <c r="L65" s="2"/>
      <c r="M65" s="2"/>
      <c r="N65" s="2"/>
      <c r="O65" s="2"/>
      <c r="P65" s="2"/>
    </row>
  </sheetData>
  <sheetProtection password="A42F" sheet="1" formatCells="0" formatColumns="0" formatRows="0" sort="0" autoFilter="0"/>
  <mergeCells count="17">
    <mergeCell ref="B50:F50"/>
    <mergeCell ref="D17:E17"/>
    <mergeCell ref="B9:F9"/>
    <mergeCell ref="D44:E45"/>
    <mergeCell ref="D41:E41"/>
    <mergeCell ref="B3:F8"/>
    <mergeCell ref="D21:E21"/>
    <mergeCell ref="D23:E23"/>
    <mergeCell ref="D37:E37"/>
    <mergeCell ref="D38:E38"/>
    <mergeCell ref="D22:E22"/>
    <mergeCell ref="D36:E36"/>
    <mergeCell ref="D20:E20"/>
    <mergeCell ref="D18:E18"/>
    <mergeCell ref="D13:E14"/>
    <mergeCell ref="D19:E19"/>
    <mergeCell ref="B10:F10"/>
  </mergeCells>
  <pageMargins left="0.7" right="0.7" top="0.75" bottom="0.75" header="0.511811023622047" footer="0.511811023622047"/>
  <pageSetup fitToHeight="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B1:I127"/>
  <sheetViews>
    <sheetView showGridLines="0" zoomScaleNormal="100" workbookViewId="0">
      <selection activeCell="C10" sqref="C10"/>
    </sheetView>
  </sheetViews>
  <sheetFormatPr defaultColWidth="8.5703125" defaultRowHeight="15" x14ac:dyDescent="0.25"/>
  <cols>
    <col min="1" max="1" width="3" style="21" customWidth="1"/>
    <col min="2" max="2" width="55" style="21" customWidth="1"/>
    <col min="3" max="3" width="40" style="22" customWidth="1"/>
    <col min="4" max="5" width="57.140625" style="21" customWidth="1"/>
    <col min="6" max="6" width="15.140625" style="21" customWidth="1"/>
    <col min="7" max="7" width="8.5703125" style="21" customWidth="1"/>
    <col min="8" max="16384" width="8.5703125" style="21"/>
  </cols>
  <sheetData>
    <row r="1" spans="2:9" ht="36" customHeight="1" x14ac:dyDescent="0.25">
      <c r="B1" s="23" t="s">
        <v>39</v>
      </c>
      <c r="C1" s="24"/>
      <c r="D1" s="25"/>
    </row>
    <row r="2" spans="2:9" s="25" customFormat="1" ht="15" customHeight="1" x14ac:dyDescent="0.25">
      <c r="B2" s="26" t="s">
        <v>40</v>
      </c>
      <c r="C2" s="27"/>
    </row>
    <row r="3" spans="2:9" ht="15" customHeight="1" x14ac:dyDescent="0.25">
      <c r="B3" s="28" t="s">
        <v>41</v>
      </c>
      <c r="C3" s="29"/>
    </row>
    <row r="4" spans="2:9" ht="15" customHeight="1" x14ac:dyDescent="0.25">
      <c r="B4" s="30" t="s">
        <v>42</v>
      </c>
      <c r="C4" s="31"/>
      <c r="D4" s="32" t="s">
        <v>43</v>
      </c>
    </row>
    <row r="5" spans="2:9" ht="15" customHeight="1" x14ac:dyDescent="0.25">
      <c r="B5" s="30" t="s">
        <v>44</v>
      </c>
      <c r="C5" s="33"/>
      <c r="D5" s="34" t="s">
        <v>45</v>
      </c>
    </row>
    <row r="6" spans="2:9" ht="15" customHeight="1" x14ac:dyDescent="0.25">
      <c r="B6" s="30" t="s">
        <v>46</v>
      </c>
      <c r="C6" s="33"/>
      <c r="D6" s="34" t="s">
        <v>47</v>
      </c>
    </row>
    <row r="7" spans="2:9" ht="15" customHeight="1" x14ac:dyDescent="0.25">
      <c r="B7" s="30" t="s">
        <v>48</v>
      </c>
      <c r="C7" s="33"/>
      <c r="D7" s="34" t="s">
        <v>49</v>
      </c>
    </row>
    <row r="8" spans="2:9" ht="15" customHeight="1" x14ac:dyDescent="0.25">
      <c r="B8" s="30" t="s">
        <v>50</v>
      </c>
      <c r="C8" s="31"/>
      <c r="D8" s="32" t="s">
        <v>51</v>
      </c>
    </row>
    <row r="9" spans="2:9" ht="15" customHeight="1" x14ac:dyDescent="0.25">
      <c r="B9" s="30" t="s">
        <v>52</v>
      </c>
      <c r="C9" s="31"/>
      <c r="D9" s="32" t="s">
        <v>53</v>
      </c>
    </row>
    <row r="10" spans="2:9" ht="15" customHeight="1" x14ac:dyDescent="0.25">
      <c r="B10" s="30" t="s">
        <v>54</v>
      </c>
      <c r="C10" s="31"/>
      <c r="D10" s="32" t="s">
        <v>55</v>
      </c>
    </row>
    <row r="11" spans="2:9" ht="15" customHeight="1" x14ac:dyDescent="0.25">
      <c r="B11" s="30" t="s">
        <v>56</v>
      </c>
      <c r="C11" s="31"/>
      <c r="D11" s="32" t="s">
        <v>57</v>
      </c>
    </row>
    <row r="12" spans="2:9" ht="15" customHeight="1" x14ac:dyDescent="0.25">
      <c r="B12" s="28" t="s">
        <v>58</v>
      </c>
      <c r="C12" s="35"/>
    </row>
    <row r="13" spans="2:9" ht="25.5" customHeight="1" x14ac:dyDescent="0.25">
      <c r="B13" s="30" t="s">
        <v>59</v>
      </c>
      <c r="C13" s="36"/>
      <c r="D13" s="32" t="s">
        <v>60</v>
      </c>
    </row>
    <row r="14" spans="2:9" ht="15" customHeight="1" x14ac:dyDescent="0.25">
      <c r="B14" s="30" t="s">
        <v>61</v>
      </c>
      <c r="C14" s="36"/>
      <c r="D14" s="32" t="s">
        <v>62</v>
      </c>
    </row>
    <row r="15" spans="2:9" ht="15" customHeight="1" x14ac:dyDescent="0.25">
      <c r="B15" s="30" t="s">
        <v>63</v>
      </c>
      <c r="C15" s="36"/>
      <c r="D15" s="32" t="s">
        <v>62</v>
      </c>
    </row>
    <row r="16" spans="2:9" ht="15" customHeight="1" x14ac:dyDescent="0.25">
      <c r="B16" s="30" t="s">
        <v>64</v>
      </c>
      <c r="C16" s="33"/>
      <c r="D16" s="32" t="s">
        <v>62</v>
      </c>
      <c r="I16" s="37"/>
    </row>
    <row r="17" spans="2:4" ht="15" customHeight="1" x14ac:dyDescent="0.25">
      <c r="B17" s="30" t="s">
        <v>65</v>
      </c>
      <c r="C17" s="33"/>
      <c r="D17" s="32" t="s">
        <v>62</v>
      </c>
    </row>
    <row r="18" spans="2:4" ht="15" customHeight="1" x14ac:dyDescent="0.25">
      <c r="B18" s="30" t="s">
        <v>66</v>
      </c>
      <c r="C18" s="36"/>
      <c r="D18" s="32" t="s">
        <v>62</v>
      </c>
    </row>
    <row r="19" spans="2:4" ht="15" customHeight="1" x14ac:dyDescent="0.25">
      <c r="B19" s="30" t="s">
        <v>67</v>
      </c>
      <c r="C19" s="33"/>
      <c r="D19" s="32" t="s">
        <v>62</v>
      </c>
    </row>
    <row r="20" spans="2:4" ht="15" customHeight="1" x14ac:dyDescent="0.25">
      <c r="B20" s="30" t="s">
        <v>68</v>
      </c>
      <c r="C20" s="33"/>
      <c r="D20" s="32" t="s">
        <v>62</v>
      </c>
    </row>
    <row r="21" spans="2:4" ht="15" customHeight="1" x14ac:dyDescent="0.25">
      <c r="B21" s="28" t="s">
        <v>69</v>
      </c>
      <c r="C21" s="35"/>
    </row>
    <row r="22" spans="2:4" ht="15" customHeight="1" x14ac:dyDescent="0.25">
      <c r="B22" s="30" t="s">
        <v>59</v>
      </c>
      <c r="C22" s="36"/>
      <c r="D22" s="32" t="s">
        <v>70</v>
      </c>
    </row>
    <row r="23" spans="2:4" ht="15" customHeight="1" x14ac:dyDescent="0.25">
      <c r="B23" s="30" t="s">
        <v>61</v>
      </c>
      <c r="C23" s="36"/>
      <c r="D23" s="32" t="s">
        <v>71</v>
      </c>
    </row>
    <row r="24" spans="2:4" ht="15" customHeight="1" x14ac:dyDescent="0.25">
      <c r="B24" s="30" t="s">
        <v>63</v>
      </c>
      <c r="C24" s="36"/>
      <c r="D24" s="32" t="s">
        <v>71</v>
      </c>
    </row>
    <row r="25" spans="2:4" ht="15" customHeight="1" x14ac:dyDescent="0.25">
      <c r="B25" s="30" t="s">
        <v>64</v>
      </c>
      <c r="C25" s="33"/>
      <c r="D25" s="32" t="s">
        <v>71</v>
      </c>
    </row>
    <row r="26" spans="2:4" ht="15" customHeight="1" x14ac:dyDescent="0.25">
      <c r="B26" s="30" t="s">
        <v>65</v>
      </c>
      <c r="C26" s="33"/>
      <c r="D26" s="32" t="s">
        <v>71</v>
      </c>
    </row>
    <row r="27" spans="2:4" ht="15" customHeight="1" x14ac:dyDescent="0.25">
      <c r="B27" s="30" t="s">
        <v>72</v>
      </c>
      <c r="C27" s="36"/>
      <c r="D27" s="32" t="s">
        <v>71</v>
      </c>
    </row>
    <row r="28" spans="2:4" ht="15" customHeight="1" x14ac:dyDescent="0.25">
      <c r="B28" s="30" t="s">
        <v>73</v>
      </c>
      <c r="C28" s="33"/>
      <c r="D28" s="32" t="s">
        <v>71</v>
      </c>
    </row>
    <row r="29" spans="2:4" ht="15" customHeight="1" x14ac:dyDescent="0.25">
      <c r="B29" s="30" t="s">
        <v>68</v>
      </c>
      <c r="C29" s="33"/>
      <c r="D29" s="32" t="s">
        <v>71</v>
      </c>
    </row>
    <row r="30" spans="2:4" ht="15" customHeight="1" x14ac:dyDescent="0.25">
      <c r="B30" s="28" t="s">
        <v>74</v>
      </c>
      <c r="C30" s="35"/>
    </row>
    <row r="31" spans="2:4" ht="15" customHeight="1" x14ac:dyDescent="0.25">
      <c r="B31" s="30" t="s">
        <v>75</v>
      </c>
      <c r="C31" s="36"/>
      <c r="D31" s="32" t="s">
        <v>76</v>
      </c>
    </row>
    <row r="32" spans="2:4" ht="15" customHeight="1" x14ac:dyDescent="0.25">
      <c r="B32" s="30" t="s">
        <v>77</v>
      </c>
      <c r="C32" s="36"/>
      <c r="D32" s="32" t="s">
        <v>78</v>
      </c>
    </row>
    <row r="33" spans="2:5" ht="15" customHeight="1" x14ac:dyDescent="0.25">
      <c r="B33" s="30" t="s">
        <v>79</v>
      </c>
      <c r="C33" s="36"/>
      <c r="D33" s="32" t="s">
        <v>80</v>
      </c>
    </row>
    <row r="34" spans="2:5" ht="15" customHeight="1" x14ac:dyDescent="0.25">
      <c r="B34" s="30" t="s">
        <v>81</v>
      </c>
      <c r="C34" s="33"/>
      <c r="D34" s="32" t="s">
        <v>82</v>
      </c>
    </row>
    <row r="35" spans="2:5" ht="27" customHeight="1" x14ac:dyDescent="0.25">
      <c r="B35" s="30" t="s">
        <v>83</v>
      </c>
      <c r="C35" s="33"/>
      <c r="D35" s="32" t="s">
        <v>84</v>
      </c>
    </row>
    <row r="36" spans="2:5" ht="15" customHeight="1" x14ac:dyDescent="0.25">
      <c r="B36" s="30" t="s">
        <v>85</v>
      </c>
      <c r="C36" s="36"/>
      <c r="D36" s="32" t="s">
        <v>86</v>
      </c>
    </row>
    <row r="37" spans="2:5" ht="15" customHeight="1" x14ac:dyDescent="0.25">
      <c r="B37" s="30" t="s">
        <v>87</v>
      </c>
      <c r="C37" s="33"/>
      <c r="D37" s="32" t="s">
        <v>88</v>
      </c>
    </row>
    <row r="38" spans="2:5" ht="15" customHeight="1" x14ac:dyDescent="0.25">
      <c r="B38" s="30" t="s">
        <v>89</v>
      </c>
      <c r="C38" s="33"/>
      <c r="D38" s="32" t="s">
        <v>90</v>
      </c>
    </row>
    <row r="39" spans="2:5" ht="15" customHeight="1" x14ac:dyDescent="0.25">
      <c r="B39" s="30" t="s">
        <v>91</v>
      </c>
      <c r="C39" s="33"/>
      <c r="D39" s="32" t="s">
        <v>92</v>
      </c>
      <c r="E39" s="302"/>
    </row>
    <row r="40" spans="2:5" ht="15" customHeight="1" x14ac:dyDescent="0.25">
      <c r="B40" s="28" t="s">
        <v>93</v>
      </c>
      <c r="C40" s="35"/>
    </row>
    <row r="41" spans="2:5" ht="15" customHeight="1" x14ac:dyDescent="0.25">
      <c r="B41" s="30" t="s">
        <v>94</v>
      </c>
      <c r="C41" s="36"/>
      <c r="D41" s="32" t="s">
        <v>95</v>
      </c>
    </row>
    <row r="42" spans="2:5" ht="15" customHeight="1" x14ac:dyDescent="0.25">
      <c r="B42" s="30" t="s">
        <v>96</v>
      </c>
      <c r="C42" s="36"/>
      <c r="D42" s="32" t="s">
        <v>97</v>
      </c>
    </row>
    <row r="43" spans="2:5" ht="15" customHeight="1" x14ac:dyDescent="0.25">
      <c r="B43" s="30" t="s">
        <v>98</v>
      </c>
      <c r="C43" s="36"/>
      <c r="D43" s="32" t="s">
        <v>99</v>
      </c>
    </row>
    <row r="44" spans="2:5" ht="15" customHeight="1" x14ac:dyDescent="0.25">
      <c r="B44" s="30" t="s">
        <v>100</v>
      </c>
      <c r="C44" s="33"/>
      <c r="D44" s="32" t="s">
        <v>101</v>
      </c>
    </row>
    <row r="45" spans="2:5" ht="15" customHeight="1" x14ac:dyDescent="0.25">
      <c r="B45" s="28" t="s">
        <v>102</v>
      </c>
      <c r="C45" s="35"/>
    </row>
    <row r="46" spans="2:5" ht="15" customHeight="1" x14ac:dyDescent="0.25">
      <c r="B46" s="30" t="s">
        <v>94</v>
      </c>
      <c r="C46" s="36"/>
      <c r="D46" s="32" t="s">
        <v>103</v>
      </c>
    </row>
    <row r="47" spans="2:5" ht="15" customHeight="1" x14ac:dyDescent="0.25">
      <c r="B47" s="30" t="s">
        <v>104</v>
      </c>
      <c r="C47" s="36"/>
      <c r="D47" s="32" t="s">
        <v>105</v>
      </c>
    </row>
    <row r="48" spans="2:5" ht="15" customHeight="1" x14ac:dyDescent="0.25">
      <c r="B48" s="30" t="s">
        <v>106</v>
      </c>
      <c r="C48" s="36"/>
      <c r="D48" s="32" t="s">
        <v>107</v>
      </c>
    </row>
    <row r="49" spans="2:4" ht="15" customHeight="1" x14ac:dyDescent="0.25">
      <c r="B49" s="30" t="s">
        <v>108</v>
      </c>
      <c r="C49" s="33"/>
      <c r="D49" s="32" t="s">
        <v>109</v>
      </c>
    </row>
    <row r="50" spans="2:4" ht="15" customHeight="1" x14ac:dyDescent="0.25">
      <c r="B50" s="30" t="s">
        <v>110</v>
      </c>
      <c r="C50" s="33"/>
      <c r="D50" s="32" t="s">
        <v>111</v>
      </c>
    </row>
    <row r="51" spans="2:4" ht="15" customHeight="1" x14ac:dyDescent="0.25">
      <c r="B51" s="30" t="s">
        <v>112</v>
      </c>
      <c r="C51" s="36"/>
      <c r="D51" s="32" t="s">
        <v>113</v>
      </c>
    </row>
    <row r="52" spans="2:4" ht="15" customHeight="1" x14ac:dyDescent="0.25">
      <c r="B52" s="28" t="s">
        <v>114</v>
      </c>
      <c r="C52" s="35"/>
    </row>
    <row r="53" spans="2:4" ht="15" customHeight="1" x14ac:dyDescent="0.25">
      <c r="B53" s="30" t="s">
        <v>115</v>
      </c>
      <c r="C53" s="36"/>
      <c r="D53" s="32" t="s">
        <v>116</v>
      </c>
    </row>
    <row r="54" spans="2:4" ht="15" customHeight="1" x14ac:dyDescent="0.25">
      <c r="B54" s="30" t="s">
        <v>117</v>
      </c>
      <c r="C54" s="36"/>
      <c r="D54" s="32" t="s">
        <v>118</v>
      </c>
    </row>
    <row r="55" spans="2:4" ht="15" customHeight="1" x14ac:dyDescent="0.25">
      <c r="B55" s="30" t="s">
        <v>119</v>
      </c>
      <c r="C55" s="36"/>
      <c r="D55" s="32" t="s">
        <v>120</v>
      </c>
    </row>
    <row r="56" spans="2:4" ht="15" customHeight="1" x14ac:dyDescent="0.25">
      <c r="B56" s="30" t="s">
        <v>121</v>
      </c>
      <c r="C56" s="33"/>
      <c r="D56" s="32" t="s">
        <v>122</v>
      </c>
    </row>
    <row r="57" spans="2:4" ht="15" customHeight="1" x14ac:dyDescent="0.25">
      <c r="B57" s="30" t="s">
        <v>123</v>
      </c>
      <c r="C57" s="33"/>
      <c r="D57" s="32" t="s">
        <v>124</v>
      </c>
    </row>
    <row r="58" spans="2:4" ht="15" customHeight="1" x14ac:dyDescent="0.25">
      <c r="B58" s="30" t="s">
        <v>125</v>
      </c>
      <c r="C58" s="36"/>
      <c r="D58" s="32" t="s">
        <v>126</v>
      </c>
    </row>
    <row r="59" spans="2:4" ht="15" customHeight="1" x14ac:dyDescent="0.25">
      <c r="B59" s="30" t="s">
        <v>127</v>
      </c>
      <c r="C59" s="33"/>
      <c r="D59" s="32" t="s">
        <v>128</v>
      </c>
    </row>
    <row r="60" spans="2:4" ht="15" customHeight="1" x14ac:dyDescent="0.25">
      <c r="B60" s="30" t="s">
        <v>129</v>
      </c>
      <c r="C60" s="33"/>
      <c r="D60" s="32" t="s">
        <v>130</v>
      </c>
    </row>
    <row r="61" spans="2:4" ht="15" customHeight="1" x14ac:dyDescent="0.25">
      <c r="B61" s="28" t="s">
        <v>131</v>
      </c>
      <c r="C61" s="35"/>
    </row>
    <row r="62" spans="2:4" ht="15" customHeight="1" x14ac:dyDescent="0.25">
      <c r="B62" s="30" t="s">
        <v>132</v>
      </c>
      <c r="C62" s="36"/>
      <c r="D62" s="32" t="s">
        <v>133</v>
      </c>
    </row>
    <row r="63" spans="2:4" ht="15" customHeight="1" x14ac:dyDescent="0.25">
      <c r="B63" s="30" t="s">
        <v>134</v>
      </c>
      <c r="C63" s="36"/>
      <c r="D63" s="32" t="s">
        <v>135</v>
      </c>
    </row>
    <row r="64" spans="2:4" ht="15" customHeight="1" x14ac:dyDescent="0.25">
      <c r="B64" s="30" t="s">
        <v>136</v>
      </c>
      <c r="C64" s="36"/>
      <c r="D64" s="32" t="s">
        <v>137</v>
      </c>
    </row>
    <row r="65" spans="2:8" ht="15" customHeight="1" x14ac:dyDescent="0.25">
      <c r="B65" s="30" t="s">
        <v>138</v>
      </c>
      <c r="C65" s="33"/>
      <c r="D65" s="32" t="s">
        <v>139</v>
      </c>
    </row>
    <row r="66" spans="2:8" ht="15" customHeight="1" x14ac:dyDescent="0.25">
      <c r="B66" s="30" t="s">
        <v>140</v>
      </c>
      <c r="C66" s="33"/>
      <c r="D66" s="32" t="s">
        <v>141</v>
      </c>
    </row>
    <row r="67" spans="2:8" ht="15" customHeight="1" x14ac:dyDescent="0.25">
      <c r="B67" s="30" t="s">
        <v>142</v>
      </c>
      <c r="C67" s="36"/>
      <c r="D67" s="32" t="s">
        <v>143</v>
      </c>
    </row>
    <row r="68" spans="2:8" ht="15" customHeight="1" x14ac:dyDescent="0.25">
      <c r="B68" s="30" t="s">
        <v>144</v>
      </c>
      <c r="C68" s="33"/>
      <c r="D68" s="32" t="s">
        <v>145</v>
      </c>
    </row>
    <row r="69" spans="2:8" ht="15" customHeight="1" x14ac:dyDescent="0.25">
      <c r="B69" s="30" t="s">
        <v>146</v>
      </c>
      <c r="C69" s="33"/>
      <c r="D69" s="32" t="s">
        <v>147</v>
      </c>
    </row>
    <row r="70" spans="2:8" ht="15" customHeight="1" x14ac:dyDescent="0.25">
      <c r="B70" s="30" t="s">
        <v>148</v>
      </c>
      <c r="C70" s="33"/>
      <c r="D70" s="32" t="s">
        <v>149</v>
      </c>
    </row>
    <row r="71" spans="2:8" ht="15" customHeight="1" x14ac:dyDescent="0.25">
      <c r="B71" s="30" t="s">
        <v>150</v>
      </c>
      <c r="C71" s="36"/>
      <c r="D71" s="32" t="s">
        <v>151</v>
      </c>
    </row>
    <row r="72" spans="2:8" ht="15" customHeight="1" x14ac:dyDescent="0.25">
      <c r="B72" s="30" t="s">
        <v>152</v>
      </c>
      <c r="C72" s="33"/>
      <c r="D72" s="32" t="s">
        <v>153</v>
      </c>
    </row>
    <row r="73" spans="2:8" ht="15" customHeight="1" x14ac:dyDescent="0.25">
      <c r="B73" s="28" t="s">
        <v>154</v>
      </c>
      <c r="C73" s="29"/>
    </row>
    <row r="74" spans="2:8" ht="15" customHeight="1" x14ac:dyDescent="0.25">
      <c r="B74" s="38" t="s">
        <v>155</v>
      </c>
      <c r="C74" s="38" t="s">
        <v>156</v>
      </c>
      <c r="D74" s="37"/>
    </row>
    <row r="75" spans="2:8" ht="25.5" customHeight="1" x14ac:dyDescent="0.25">
      <c r="B75" s="36">
        <v>5</v>
      </c>
      <c r="C75" s="39">
        <f>C5</f>
        <v>0</v>
      </c>
      <c r="D75" s="32" t="s">
        <v>157</v>
      </c>
    </row>
    <row r="76" spans="2:8" ht="15" customHeight="1" x14ac:dyDescent="0.25">
      <c r="B76" s="38" t="s">
        <v>158</v>
      </c>
      <c r="C76" s="38" t="s">
        <v>159</v>
      </c>
      <c r="D76" s="40" t="s">
        <v>160</v>
      </c>
      <c r="G76" s="41"/>
    </row>
    <row r="77" spans="2:8" ht="25.5" customHeight="1" x14ac:dyDescent="0.25">
      <c r="B77" s="30">
        <v>5</v>
      </c>
      <c r="C77" s="33"/>
      <c r="D77" s="42">
        <f>IFERROR(IF(AND(B77&gt;0,B77&lt;=C$5), INDEX(NPVs!$E$14:$CZ$14,1,B77), 0), 0)</f>
        <v>0</v>
      </c>
      <c r="E77" s="323"/>
      <c r="F77" s="324"/>
      <c r="G77" s="324"/>
      <c r="H77" s="324"/>
    </row>
    <row r="78" spans="2:8" ht="15" customHeight="1" x14ac:dyDescent="0.25">
      <c r="B78" s="30">
        <f t="shared" ref="B78:B96" si="0">IF(OR(B77=0, B77&gt;=$C$75), 0, IF(B77+$B$75&gt;=$C$75, $C$75, B77+$B$75))</f>
        <v>0</v>
      </c>
      <c r="C78" s="36"/>
      <c r="D78" s="42">
        <f>IFERROR(IF(AND(B78&gt;0,B78&lt;=C$5), INDEX(NPVs!$E$14:$CZ$14,1,B78), 0), 0)</f>
        <v>0</v>
      </c>
      <c r="E78" s="324"/>
      <c r="F78" s="324"/>
      <c r="G78" s="324"/>
      <c r="H78" s="324"/>
    </row>
    <row r="79" spans="2:8" ht="15" customHeight="1" x14ac:dyDescent="0.25">
      <c r="B79" s="30">
        <f t="shared" si="0"/>
        <v>0</v>
      </c>
      <c r="C79" s="33"/>
      <c r="D79" s="42">
        <f>IFERROR(IF(AND(B79&gt;0,B79&lt;=C$5), INDEX(NPVs!$E$14:$CZ$14,1,B79), 0), 0)</f>
        <v>0</v>
      </c>
      <c r="E79" s="324"/>
      <c r="F79" s="324"/>
      <c r="G79" s="324"/>
      <c r="H79" s="324"/>
    </row>
    <row r="80" spans="2:8" ht="15" customHeight="1" x14ac:dyDescent="0.25">
      <c r="B80" s="30">
        <f t="shared" si="0"/>
        <v>0</v>
      </c>
      <c r="C80" s="33"/>
      <c r="D80" s="42">
        <f>IFERROR(IF(AND(B80&gt;0,B80&lt;=C$5), INDEX(NPVs!$E$14:$CZ$14,1,B80), 0), 0)</f>
        <v>0</v>
      </c>
      <c r="E80" s="324"/>
      <c r="F80" s="324"/>
      <c r="G80" s="324"/>
      <c r="H80" s="324"/>
    </row>
    <row r="81" spans="2:8" ht="15" customHeight="1" x14ac:dyDescent="0.25">
      <c r="B81" s="30">
        <f t="shared" si="0"/>
        <v>0</v>
      </c>
      <c r="C81" s="36"/>
      <c r="D81" s="42">
        <f>IFERROR(IF(AND(B81&gt;0,B81&lt;=C$5), INDEX(NPVs!$E$14:$CZ$14,1,B81), 0), 0)</f>
        <v>0</v>
      </c>
      <c r="E81" s="324"/>
      <c r="F81" s="324"/>
      <c r="G81" s="324"/>
      <c r="H81" s="324"/>
    </row>
    <row r="82" spans="2:8" ht="15" customHeight="1" x14ac:dyDescent="0.25">
      <c r="B82" s="30">
        <f t="shared" si="0"/>
        <v>0</v>
      </c>
      <c r="C82" s="33"/>
      <c r="D82" s="42">
        <f>IFERROR(IF(AND(B82&gt;0,B82&lt;=C$5), INDEX(NPVs!$E$14:$CZ$14,1,B82), 0), 0)</f>
        <v>0</v>
      </c>
      <c r="E82" s="324"/>
      <c r="F82" s="324"/>
      <c r="G82" s="324"/>
      <c r="H82" s="324"/>
    </row>
    <row r="83" spans="2:8" ht="15" customHeight="1" x14ac:dyDescent="0.25">
      <c r="B83" s="30">
        <f t="shared" si="0"/>
        <v>0</v>
      </c>
      <c r="C83" s="33"/>
      <c r="D83" s="42">
        <f>IFERROR(IF(AND(B83&gt;0,B83&lt;=C$5), INDEX(NPVs!$E$14:$CZ$14,1,B83), 0), 0)</f>
        <v>0</v>
      </c>
    </row>
    <row r="84" spans="2:8" ht="15" customHeight="1" x14ac:dyDescent="0.25">
      <c r="B84" s="39">
        <f t="shared" si="0"/>
        <v>0</v>
      </c>
      <c r="C84" s="36"/>
      <c r="D84" s="42">
        <f>IFERROR(IF(AND(B84&gt;0,B84&lt;=C$5), INDEX(NPVs!$E$14:$CZ$14,1,B84), 0), 0)</f>
        <v>0</v>
      </c>
    </row>
    <row r="85" spans="2:8" ht="15" customHeight="1" x14ac:dyDescent="0.25">
      <c r="B85" s="30">
        <f t="shared" si="0"/>
        <v>0</v>
      </c>
      <c r="C85" s="33"/>
      <c r="D85" s="30">
        <f>IFERROR(IF(AND(B85&gt;0,B85&lt;=C$5), INDEX(NPVs!$E$14:$CZ$14,1,B85), 0), 0)</f>
        <v>0</v>
      </c>
    </row>
    <row r="86" spans="2:8" ht="15" customHeight="1" x14ac:dyDescent="0.25">
      <c r="B86" s="30">
        <f t="shared" si="0"/>
        <v>0</v>
      </c>
      <c r="C86" s="33"/>
      <c r="D86" s="30">
        <f>IFERROR(IF(AND(B86&gt;0,B86&lt;=C$5), INDEX(NPVs!$E$14:$CZ$14,1,B86), 0), 0)</f>
        <v>0</v>
      </c>
    </row>
    <row r="87" spans="2:8" ht="15" customHeight="1" x14ac:dyDescent="0.25">
      <c r="B87" s="30">
        <f t="shared" si="0"/>
        <v>0</v>
      </c>
      <c r="C87" s="36"/>
      <c r="D87" s="30">
        <f>IFERROR(IF(AND(B87&gt;0,B87&lt;=C$5), INDEX(NPVs!$E$14:$CZ$14,1,B87), 0), 0)</f>
        <v>0</v>
      </c>
    </row>
    <row r="88" spans="2:8" ht="15" customHeight="1" x14ac:dyDescent="0.25">
      <c r="B88" s="30">
        <f t="shared" si="0"/>
        <v>0</v>
      </c>
      <c r="C88" s="33"/>
      <c r="D88" s="30">
        <f>IFERROR(IF(AND(B88&gt;0,B88&lt;=C$5), INDEX(NPVs!$E$14:$CZ$14,1,B88), 0), 0)</f>
        <v>0</v>
      </c>
    </row>
    <row r="89" spans="2:8" ht="15" customHeight="1" x14ac:dyDescent="0.25">
      <c r="B89" s="30">
        <f t="shared" si="0"/>
        <v>0</v>
      </c>
      <c r="C89" s="33"/>
      <c r="D89" s="30">
        <f>IFERROR(IF(AND(B89&gt;0,B89&lt;=C$5), INDEX(NPVs!$E$14:$CZ$14,1,B89), 0), 0)</f>
        <v>0</v>
      </c>
    </row>
    <row r="90" spans="2:8" ht="25.5" customHeight="1" x14ac:dyDescent="0.25">
      <c r="B90" s="30">
        <f t="shared" si="0"/>
        <v>0</v>
      </c>
      <c r="C90" s="36"/>
      <c r="D90" s="30">
        <f>IFERROR(IF(AND(B90&gt;0,B90&lt;=C$5), INDEX(NPVs!$E$14:$CZ$14,1,B90), 0), 0)</f>
        <v>0</v>
      </c>
    </row>
    <row r="91" spans="2:8" ht="25.5" customHeight="1" x14ac:dyDescent="0.25">
      <c r="B91" s="30">
        <f t="shared" si="0"/>
        <v>0</v>
      </c>
      <c r="C91" s="33"/>
      <c r="D91" s="30">
        <f>IFERROR(IF(AND(B91&gt;0,B91&lt;=C$5), INDEX(NPVs!$E$14:$CZ$14,1,B91), 0), 0)</f>
        <v>0</v>
      </c>
    </row>
    <row r="92" spans="2:8" ht="25.5" customHeight="1" x14ac:dyDescent="0.25">
      <c r="B92" s="30">
        <f t="shared" si="0"/>
        <v>0</v>
      </c>
      <c r="C92" s="33"/>
      <c r="D92" s="30">
        <f>IFERROR(IF(AND(B92&gt;0,B92&lt;=C$5), INDEX(NPVs!$E$14:$CZ$14,1,B92), 0), 0)</f>
        <v>0</v>
      </c>
    </row>
    <row r="93" spans="2:8" ht="25.5" customHeight="1" x14ac:dyDescent="0.25">
      <c r="B93" s="30">
        <f t="shared" si="0"/>
        <v>0</v>
      </c>
      <c r="C93" s="36"/>
      <c r="D93" s="30">
        <f>IFERROR(IF(AND(B93&gt;0,B93&lt;=C$5), INDEX(NPVs!$E$14:$CZ$14,1,B93), 0), 0)</f>
        <v>0</v>
      </c>
    </row>
    <row r="94" spans="2:8" ht="25.5" customHeight="1" x14ac:dyDescent="0.25">
      <c r="B94" s="30">
        <f t="shared" si="0"/>
        <v>0</v>
      </c>
      <c r="C94" s="33"/>
      <c r="D94" s="30">
        <f>IFERROR(IF(AND(B94&gt;0,B94&lt;=C$5), INDEX(NPVs!$E$14:$CZ$14,1,B94), 0), 0)</f>
        <v>0</v>
      </c>
    </row>
    <row r="95" spans="2:8" ht="25.5" customHeight="1" x14ac:dyDescent="0.25">
      <c r="B95" s="30">
        <f t="shared" si="0"/>
        <v>0</v>
      </c>
      <c r="C95" s="33"/>
      <c r="D95" s="30">
        <f>IFERROR(IF(AND(B95&gt;0,B95&lt;=C$5), INDEX(NPVs!$E$14:$CZ$14,1,B95), 0), 0)</f>
        <v>0</v>
      </c>
    </row>
    <row r="96" spans="2:8" ht="25.5" customHeight="1" x14ac:dyDescent="0.25">
      <c r="B96" s="30">
        <f t="shared" si="0"/>
        <v>0</v>
      </c>
      <c r="C96" s="36"/>
      <c r="D96" s="30">
        <f>IFERROR(IF(AND(B96&gt;0,B96&lt;=C$5), INDEX(NPVs!$E$14:$CZ$14,1,B96), 0), 0)</f>
        <v>0</v>
      </c>
    </row>
    <row r="97" spans="2:8" ht="25.5" customHeight="1" x14ac:dyDescent="0.25">
      <c r="B97" s="28" t="s">
        <v>161</v>
      </c>
      <c r="C97" s="29"/>
      <c r="D97" s="32" t="s">
        <v>162</v>
      </c>
      <c r="G97" s="2"/>
      <c r="H97" s="2"/>
    </row>
    <row r="98" spans="2:8" ht="25.5" customHeight="1" x14ac:dyDescent="0.25">
      <c r="B98" s="38" t="s">
        <v>163</v>
      </c>
      <c r="C98" s="38" t="s">
        <v>164</v>
      </c>
      <c r="H98" s="44"/>
    </row>
    <row r="99" spans="2:8" ht="25.5" customHeight="1" x14ac:dyDescent="0.25">
      <c r="B99" s="43">
        <v>5</v>
      </c>
      <c r="C99" s="39">
        <f>C5</f>
        <v>0</v>
      </c>
    </row>
    <row r="100" spans="2:8" ht="25.5" customHeight="1" x14ac:dyDescent="0.25">
      <c r="B100" s="38" t="s">
        <v>158</v>
      </c>
      <c r="C100" s="38" t="s">
        <v>165</v>
      </c>
      <c r="D100" s="38" t="s">
        <v>166</v>
      </c>
      <c r="E100" s="38" t="s">
        <v>167</v>
      </c>
      <c r="F100" s="38" t="s">
        <v>160</v>
      </c>
      <c r="G100" s="2"/>
      <c r="H100" s="2"/>
    </row>
    <row r="101" spans="2:8" ht="15" customHeight="1" x14ac:dyDescent="0.25">
      <c r="B101" s="30">
        <v>0</v>
      </c>
      <c r="C101" s="36"/>
      <c r="D101" s="36"/>
      <c r="E101" s="36"/>
      <c r="F101" s="30">
        <v>1</v>
      </c>
    </row>
    <row r="102" spans="2:8" ht="25.5" customHeight="1" x14ac:dyDescent="0.25">
      <c r="B102" s="30">
        <v>5</v>
      </c>
      <c r="C102" s="36"/>
      <c r="D102" s="36"/>
      <c r="E102" s="36"/>
      <c r="F102" s="42">
        <f>IFERROR(IF(AND(B102&gt;0,B102&lt;=C$5), INDEX(NPVs!$E$14:$CZ$14,1,B102), 0), 0)</f>
        <v>0</v>
      </c>
    </row>
    <row r="103" spans="2:8" ht="25.5" customHeight="1" x14ac:dyDescent="0.25">
      <c r="B103" s="30">
        <f>IF(OR(B102=0, B102&gt;=$C$99), 0, IF(B102+$B$99&gt;=$C$99, $C$99, B102+$B$99))</f>
        <v>0</v>
      </c>
      <c r="C103" s="36"/>
      <c r="D103" s="36"/>
      <c r="E103" s="36"/>
      <c r="F103" s="42">
        <f>IFERROR(IF(AND(B103&gt;0,B103&lt;=C$5), INDEX(NPVs!$E$14:$CZ$14,1,B103), 0), 0)</f>
        <v>0</v>
      </c>
    </row>
    <row r="104" spans="2:8" ht="15" customHeight="1" x14ac:dyDescent="0.25">
      <c r="B104" s="30">
        <f t="shared" ref="B104:B121" si="1">IF(OR(B103=0, B103&gt;=$C$99), 0, IF(B103+$B$99&gt;=$C$99, $C$99, B103+$B$99))</f>
        <v>0</v>
      </c>
      <c r="C104" s="36"/>
      <c r="D104" s="36"/>
      <c r="E104" s="36"/>
      <c r="F104" s="42">
        <f>IFERROR(IF(AND(B104&gt;0,B104&lt;=C$5), INDEX(NPVs!$E$14:$CZ$14,1,B104), 0), 0)</f>
        <v>0</v>
      </c>
    </row>
    <row r="105" spans="2:8" ht="15" customHeight="1" x14ac:dyDescent="0.25">
      <c r="B105" s="30">
        <f t="shared" si="1"/>
        <v>0</v>
      </c>
      <c r="C105" s="36"/>
      <c r="D105" s="36"/>
      <c r="E105" s="36"/>
      <c r="F105" s="42">
        <f>IFERROR(IF(AND(B105&gt;0,B105&lt;=C$5), INDEX(NPVs!$E$14:$CZ$14,1,B105), 0), 0)</f>
        <v>0</v>
      </c>
    </row>
    <row r="106" spans="2:8" ht="15" customHeight="1" x14ac:dyDescent="0.25">
      <c r="B106" s="30">
        <f t="shared" si="1"/>
        <v>0</v>
      </c>
      <c r="C106" s="36"/>
      <c r="D106" s="36"/>
      <c r="E106" s="36"/>
      <c r="F106" s="42">
        <f>IFERROR(IF(AND(B106&gt;0,B106&lt;=C$5), INDEX(NPVs!$E$14:$CZ$14,1,B106), 0), 0)</f>
        <v>0</v>
      </c>
    </row>
    <row r="107" spans="2:8" ht="15" customHeight="1" x14ac:dyDescent="0.25">
      <c r="B107" s="30">
        <f t="shared" si="1"/>
        <v>0</v>
      </c>
      <c r="C107" s="36"/>
      <c r="D107" s="36"/>
      <c r="E107" s="36"/>
      <c r="F107" s="42">
        <f>IFERROR(IF(AND(B107&gt;0,B107&lt;=C$5), INDEX(NPVs!$E$14:$CZ$14,1,B107), 0), 0)</f>
        <v>0</v>
      </c>
    </row>
    <row r="108" spans="2:8" ht="15" customHeight="1" x14ac:dyDescent="0.25">
      <c r="B108" s="30">
        <f t="shared" si="1"/>
        <v>0</v>
      </c>
      <c r="C108" s="36"/>
      <c r="D108" s="36"/>
      <c r="E108" s="36"/>
      <c r="F108" s="42">
        <f>IFERROR(IF(AND(B108&gt;0,B108&lt;=C$5), INDEX(NPVs!$E$14:$CZ$14,1,B108), 0), 0)</f>
        <v>0</v>
      </c>
    </row>
    <row r="109" spans="2:8" ht="15" customHeight="1" x14ac:dyDescent="0.25">
      <c r="B109" s="30">
        <f t="shared" si="1"/>
        <v>0</v>
      </c>
      <c r="C109" s="36"/>
      <c r="D109" s="36"/>
      <c r="E109" s="36"/>
      <c r="F109" s="42">
        <f>IFERROR(IF(AND(B109&gt;0,B109&lt;=C$5), INDEX(NPVs!$E$14:$CZ$14,1,B109), 0), 0)</f>
        <v>0</v>
      </c>
    </row>
    <row r="110" spans="2:8" ht="15" customHeight="1" x14ac:dyDescent="0.25">
      <c r="B110" s="30">
        <f t="shared" si="1"/>
        <v>0</v>
      </c>
      <c r="C110" s="36"/>
      <c r="D110" s="36"/>
      <c r="E110" s="36"/>
      <c r="F110" s="42">
        <f>IFERROR(IF(AND(B110&gt;0,B110&lt;=C$5), INDEX(NPVs!$E$14:$CZ$14,1,B110), 0), 0)</f>
        <v>0</v>
      </c>
    </row>
    <row r="111" spans="2:8" ht="15" customHeight="1" x14ac:dyDescent="0.25">
      <c r="B111" s="30">
        <f t="shared" si="1"/>
        <v>0</v>
      </c>
      <c r="C111" s="36"/>
      <c r="D111" s="36"/>
      <c r="E111" s="36"/>
      <c r="F111" s="42">
        <f>IFERROR(IF(AND(B111&gt;0,B111&lt;=C$5), INDEX(NPVs!$E$14:$CZ$14,1,B111), 0), 0)</f>
        <v>0</v>
      </c>
    </row>
    <row r="112" spans="2:8" ht="15" customHeight="1" x14ac:dyDescent="0.25">
      <c r="B112" s="30">
        <f t="shared" si="1"/>
        <v>0</v>
      </c>
      <c r="C112" s="36"/>
      <c r="D112" s="36"/>
      <c r="E112" s="36"/>
      <c r="F112" s="42">
        <f>IFERROR(IF(AND(B112&gt;0,B112&lt;=C$5), INDEX(NPVs!$E$14:$CZ$14,1,B112), 0), 0)</f>
        <v>0</v>
      </c>
    </row>
    <row r="113" spans="2:8" ht="15" customHeight="1" x14ac:dyDescent="0.25">
      <c r="B113" s="30">
        <f t="shared" si="1"/>
        <v>0</v>
      </c>
      <c r="C113" s="36"/>
      <c r="D113" s="36"/>
      <c r="E113" s="36"/>
      <c r="F113" s="42">
        <f>IFERROR(IF(AND(B113&gt;0,B113&lt;=C$5), INDEX(NPVs!$E$14:$CZ$14,1,B113), 0), 0)</f>
        <v>0</v>
      </c>
    </row>
    <row r="114" spans="2:8" ht="15" customHeight="1" x14ac:dyDescent="0.25">
      <c r="B114" s="30">
        <f t="shared" si="1"/>
        <v>0</v>
      </c>
      <c r="C114" s="36"/>
      <c r="D114" s="36"/>
      <c r="E114" s="36"/>
      <c r="F114" s="42">
        <f>IFERROR(IF(AND(B114&gt;0,B114&lt;=C$5), INDEX(NPVs!$E$14:$CZ$14,1,B114), 0), 0)</f>
        <v>0</v>
      </c>
    </row>
    <row r="115" spans="2:8" ht="15" customHeight="1" x14ac:dyDescent="0.25">
      <c r="B115" s="30">
        <f t="shared" si="1"/>
        <v>0</v>
      </c>
      <c r="C115" s="36"/>
      <c r="D115" s="36"/>
      <c r="E115" s="36"/>
      <c r="F115" s="42">
        <f>IFERROR(IF(AND(B115&gt;0,B115&lt;=C$5), INDEX(NPVs!$E$14:$CZ$14,1,B115), 0), 0)</f>
        <v>0</v>
      </c>
    </row>
    <row r="116" spans="2:8" ht="15" customHeight="1" x14ac:dyDescent="0.25">
      <c r="B116" s="30">
        <f t="shared" si="1"/>
        <v>0</v>
      </c>
      <c r="C116" s="36"/>
      <c r="D116" s="36"/>
      <c r="E116" s="36"/>
      <c r="F116" s="42">
        <f>IFERROR(IF(AND(B116&gt;0,B116&lt;=C$5), INDEX(NPVs!$E$14:$CZ$14,1,B116), 0), 0)</f>
        <v>0</v>
      </c>
    </row>
    <row r="117" spans="2:8" ht="15" customHeight="1" x14ac:dyDescent="0.25">
      <c r="B117" s="30">
        <f t="shared" si="1"/>
        <v>0</v>
      </c>
      <c r="C117" s="36"/>
      <c r="D117" s="36"/>
      <c r="E117" s="36"/>
      <c r="F117" s="30">
        <f>IFERROR(IF(AND(B117&gt;0,B117&lt;=C$5), INDEX(NPVs!$E$14:$CZ$14,1,B117), 0), 0)</f>
        <v>0</v>
      </c>
    </row>
    <row r="118" spans="2:8" ht="15" customHeight="1" x14ac:dyDescent="0.25">
      <c r="B118" s="30">
        <f t="shared" si="1"/>
        <v>0</v>
      </c>
      <c r="C118" s="36"/>
      <c r="D118" s="36"/>
      <c r="E118" s="36"/>
      <c r="F118" s="30">
        <f>IFERROR(IF(AND(B118&gt;0,B118&lt;=C$5), INDEX(NPVs!$E$14:$CZ$14,1,B118), 0), 0)</f>
        <v>0</v>
      </c>
    </row>
    <row r="119" spans="2:8" ht="15" customHeight="1" x14ac:dyDescent="0.25">
      <c r="B119" s="30">
        <f t="shared" si="1"/>
        <v>0</v>
      </c>
      <c r="C119" s="36"/>
      <c r="D119" s="36"/>
      <c r="E119" s="36"/>
      <c r="F119" s="30">
        <f>IFERROR(IF(AND(B119&gt;0,B119&lt;=C$5), INDEX(NPVs!$E$14:$CZ$14,1,B119), 0), 0)</f>
        <v>0</v>
      </c>
    </row>
    <row r="120" spans="2:8" ht="15" customHeight="1" x14ac:dyDescent="0.25">
      <c r="B120" s="30">
        <f t="shared" si="1"/>
        <v>0</v>
      </c>
      <c r="C120" s="36"/>
      <c r="D120" s="36"/>
      <c r="E120" s="36"/>
      <c r="F120" s="30">
        <f>IFERROR(IF(AND(B120&gt;0,B120&lt;=C$5), INDEX(NPVs!$E$14:$CZ$14,1,B120), 0), 0)</f>
        <v>0</v>
      </c>
    </row>
    <row r="121" spans="2:8" ht="25.5" customHeight="1" x14ac:dyDescent="0.25">
      <c r="B121" s="30">
        <f t="shared" si="1"/>
        <v>0</v>
      </c>
      <c r="C121" s="36"/>
      <c r="D121" s="36"/>
      <c r="E121" s="36"/>
      <c r="F121" s="30">
        <f>IFERROR(IF(AND(B121&gt;0,B121&lt;=C$5), INDEX(NPVs!$E$14:$CZ$14,1,B121), 0), 0)</f>
        <v>0</v>
      </c>
    </row>
    <row r="122" spans="2:8" ht="25.5" customHeight="1" x14ac:dyDescent="0.25">
      <c r="B122" s="28" t="s">
        <v>168</v>
      </c>
      <c r="C122" s="35"/>
      <c r="D122" s="45"/>
      <c r="E122" s="45"/>
    </row>
    <row r="123" spans="2:8" ht="15" customHeight="1" x14ac:dyDescent="0.25">
      <c r="B123" s="46" t="s">
        <v>169</v>
      </c>
      <c r="C123" s="36"/>
      <c r="D123" s="47" t="s">
        <v>170</v>
      </c>
      <c r="E123" s="48"/>
      <c r="F123" s="49"/>
      <c r="G123" s="49"/>
      <c r="H123" s="49"/>
    </row>
    <row r="124" spans="2:8" ht="26.25" customHeight="1" x14ac:dyDescent="0.25">
      <c r="B124" s="46" t="s">
        <v>171</v>
      </c>
      <c r="C124" s="36"/>
      <c r="D124" s="32" t="s">
        <v>172</v>
      </c>
      <c r="E124" s="49"/>
      <c r="F124" s="49"/>
      <c r="G124" s="49"/>
      <c r="H124" s="49"/>
    </row>
    <row r="125" spans="2:8" ht="26.25" customHeight="1" x14ac:dyDescent="0.25">
      <c r="B125" s="46" t="s">
        <v>173</v>
      </c>
      <c r="C125" s="36"/>
      <c r="D125" s="32" t="s">
        <v>174</v>
      </c>
      <c r="E125" s="49"/>
      <c r="F125" s="49"/>
      <c r="G125" s="49"/>
      <c r="H125" s="49"/>
    </row>
    <row r="126" spans="2:8" ht="14.25" customHeight="1" x14ac:dyDescent="0.25">
      <c r="C126" s="50">
        <f>SUM(C123:C125)</f>
        <v>0</v>
      </c>
      <c r="D126" s="32" t="s">
        <v>175</v>
      </c>
      <c r="E126" s="49"/>
      <c r="F126" s="49"/>
      <c r="G126" s="49"/>
      <c r="H126" s="49"/>
    </row>
    <row r="127" spans="2:8" ht="14.25" customHeight="1" x14ac:dyDescent="0.25">
      <c r="C127" s="45"/>
    </row>
  </sheetData>
  <sheetProtection formatCells="0" formatColumns="0" formatRows="0" sort="0" autoFilter="0"/>
  <mergeCells count="1">
    <mergeCell ref="E77:H82"/>
  </mergeCells>
  <dataValidations count="7">
    <dataValidation type="list" sqref="C4" xr:uid="{00000000-0002-0000-0100-000000000000}">
      <formula1>"England,Scotland,Wales,Northern Ireland"</formula1>
      <formula2>0</formula2>
    </dataValidation>
    <dataValidation type="list" sqref="C5" xr:uid="{00000000-0002-0000-0100-000001000000}">
      <formula1>"20,25,30,35,40,45,50,55,60,65,70,75,80,85,90,95,100"</formula1>
      <formula2>0</formula2>
    </dataValidation>
    <dataValidation type="list" sqref="C8 C10 C69" xr:uid="{00000000-0002-0000-0100-000002000000}">
      <formula1>"Yes,No"</formula1>
      <formula2>0</formula2>
    </dataValidation>
    <dataValidation type="list" sqref="C9" xr:uid="{00000000-0002-0000-0100-000003000000}">
      <formula1>"Single,Group"</formula1>
      <formula2>0</formula2>
    </dataValidation>
    <dataValidation type="list" sqref="C11" xr:uid="{00000000-0002-0000-0100-000004000000}">
      <formula1>"On Verification,Upfront"</formula1>
      <formula2>0</formula2>
    </dataValidation>
    <dataValidation type="list" errorTitle="Invalid interval" error="Please select 5 or 10" sqref="B75" xr:uid="{00000000-0002-0000-0100-000005000000}">
      <formula1>"5,10"</formula1>
      <formula2>0</formula2>
    </dataValidation>
    <dataValidation type="list" sqref="B99" xr:uid="{00000000-0002-0000-0100-000006000000}">
      <formula1>"5,10"</formula1>
      <formula2>0</formula2>
    </dataValidation>
  </dataValidation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49992370372631"/>
    <pageSetUpPr fitToPage="1"/>
  </sheetPr>
  <dimension ref="A1:CY122"/>
  <sheetViews>
    <sheetView showGridLines="0" topLeftCell="B1" zoomScale="70" zoomScaleNormal="70" workbookViewId="0">
      <pane ySplit="4" topLeftCell="A73" activePane="bottomLeft" state="frozen"/>
      <selection pane="bottomLeft" activeCell="R82" sqref="R82"/>
    </sheetView>
  </sheetViews>
  <sheetFormatPr defaultColWidth="8.7109375" defaultRowHeight="14.25" x14ac:dyDescent="0.2"/>
  <cols>
    <col min="1" max="1" width="36.140625" style="51" customWidth="1"/>
    <col min="2" max="2" width="45" style="51" customWidth="1"/>
    <col min="3" max="3" width="15" style="51" customWidth="1"/>
    <col min="4" max="4" width="11.7109375" style="51" customWidth="1"/>
    <col min="5" max="5" width="9.42578125" style="51" customWidth="1"/>
    <col min="6" max="7" width="8.28515625" style="51" customWidth="1"/>
    <col min="8" max="8" width="8.5703125" style="51" customWidth="1"/>
    <col min="9" max="17" width="8.28515625" style="51" customWidth="1"/>
    <col min="18" max="19" width="9.28515625" style="51" customWidth="1"/>
    <col min="20" max="20" width="7.28515625" style="51" customWidth="1"/>
    <col min="21" max="22" width="9.28515625" style="51" customWidth="1"/>
    <col min="23" max="24" width="8.28515625" style="51" customWidth="1"/>
    <col min="25" max="25" width="7.28515625" style="51" customWidth="1"/>
    <col min="26" max="27" width="9.28515625" style="51" customWidth="1"/>
    <col min="28" max="29" width="8.28515625" style="51" customWidth="1"/>
    <col min="30" max="30" width="6.28515625" style="51" customWidth="1"/>
    <col min="31" max="31" width="9.28515625" style="51" customWidth="1"/>
    <col min="32" max="32" width="6.28515625" style="51" customWidth="1"/>
    <col min="33" max="34" width="8.28515625" style="51" customWidth="1"/>
    <col min="35" max="36" width="9.28515625" style="51" customWidth="1"/>
    <col min="37" max="37" width="6.28515625" style="51" customWidth="1"/>
    <col min="38" max="39" width="8.28515625" style="51" customWidth="1"/>
    <col min="40" max="40" width="6.28515625" style="51" customWidth="1"/>
    <col min="41" max="41" width="10.7109375" style="51" customWidth="1"/>
    <col min="42" max="42" width="9.28515625" style="51" customWidth="1"/>
    <col min="43" max="44" width="8.28515625" style="51" customWidth="1"/>
    <col min="45" max="45" width="7.28515625" style="51" customWidth="1"/>
    <col min="46" max="47" width="6.28515625" style="51" customWidth="1"/>
    <col min="48" max="49" width="8.28515625" style="51" customWidth="1"/>
    <col min="50" max="50" width="6.28515625" style="51" customWidth="1"/>
    <col min="51" max="51" width="8.28515625" style="51" customWidth="1"/>
    <col min="52" max="52" width="6.28515625" style="51" customWidth="1"/>
    <col min="53" max="54" width="8.28515625" style="51" customWidth="1"/>
    <col min="55" max="57" width="6.28515625" style="51" customWidth="1"/>
    <col min="58" max="58" width="8.28515625" style="51" customWidth="1"/>
    <col min="59" max="59" width="9.28515625" style="51" customWidth="1"/>
    <col min="60" max="62" width="6.28515625" style="51" customWidth="1"/>
    <col min="63" max="63" width="9.42578125" style="51" customWidth="1"/>
    <col min="64" max="64" width="9.28515625" style="51" customWidth="1"/>
    <col min="65" max="67" width="6.28515625" style="51" customWidth="1"/>
    <col min="68" max="68" width="8.28515625" style="51" customWidth="1"/>
    <col min="69" max="69" width="9.28515625" style="51" customWidth="1"/>
    <col min="70" max="72" width="6.28515625" style="51" customWidth="1"/>
    <col min="73" max="73" width="7.28515625" style="51" customWidth="1"/>
    <col min="74" max="74" width="9.28515625" style="51" customWidth="1"/>
    <col min="75" max="77" width="7.28515625" style="51" customWidth="1"/>
    <col min="78" max="78" width="9.28515625" style="51" customWidth="1"/>
    <col min="79" max="79" width="10.7109375" style="51" customWidth="1"/>
    <col min="80" max="83" width="9.28515625" style="51" customWidth="1"/>
    <col min="84" max="84" width="6.28515625" style="51" customWidth="1"/>
    <col min="85" max="89" width="9.28515625" style="51" customWidth="1"/>
    <col min="90" max="103" width="6.28515625" style="51" customWidth="1"/>
    <col min="104" max="104" width="8.7109375" style="51" customWidth="1"/>
    <col min="105" max="16384" width="8.7109375" style="51"/>
  </cols>
  <sheetData>
    <row r="1" spans="1:103" s="52" customFormat="1" ht="20.25" customHeight="1" x14ac:dyDescent="0.25">
      <c r="A1" s="53"/>
      <c r="B1" s="54" t="s">
        <v>176</v>
      </c>
      <c r="C1" s="53"/>
      <c r="D1" s="53"/>
      <c r="E1" s="53"/>
    </row>
    <row r="2" spans="1:103" s="55" customFormat="1" ht="15" customHeight="1" x14ac:dyDescent="0.25">
      <c r="D2" s="56"/>
      <c r="E2" s="56"/>
    </row>
    <row r="3" spans="1:103" s="57" customFormat="1" ht="15" customHeight="1" x14ac:dyDescent="0.25">
      <c r="C3" s="58" t="s">
        <v>177</v>
      </c>
      <c r="D3" s="58">
        <f>Inputs!C7</f>
        <v>0</v>
      </c>
      <c r="E3" s="58">
        <f>D3+1</f>
        <v>1</v>
      </c>
      <c r="F3" s="58">
        <v>2028</v>
      </c>
      <c r="G3" s="58">
        <v>2029</v>
      </c>
      <c r="H3" s="58">
        <v>2030</v>
      </c>
      <c r="I3" s="58">
        <v>2031</v>
      </c>
      <c r="J3" s="58">
        <v>2032</v>
      </c>
      <c r="K3" s="58">
        <v>2033</v>
      </c>
      <c r="L3" s="58">
        <v>2034</v>
      </c>
      <c r="M3" s="58">
        <v>2035</v>
      </c>
      <c r="N3" s="58">
        <v>2036</v>
      </c>
      <c r="O3" s="58">
        <v>2037</v>
      </c>
      <c r="P3" s="58">
        <v>2038</v>
      </c>
      <c r="Q3" s="58">
        <v>2039</v>
      </c>
      <c r="R3" s="58">
        <v>2040</v>
      </c>
      <c r="S3" s="58">
        <v>2041</v>
      </c>
      <c r="T3" s="58">
        <v>2042</v>
      </c>
      <c r="U3" s="58">
        <v>2043</v>
      </c>
      <c r="V3" s="58">
        <v>2044</v>
      </c>
      <c r="W3" s="58">
        <v>2045</v>
      </c>
      <c r="X3" s="58">
        <v>2046</v>
      </c>
      <c r="Y3" s="58">
        <v>2047</v>
      </c>
      <c r="Z3" s="58">
        <v>2048</v>
      </c>
      <c r="AA3" s="58">
        <v>2049</v>
      </c>
      <c r="AB3" s="58">
        <v>2050</v>
      </c>
      <c r="AC3" s="58">
        <v>2051</v>
      </c>
      <c r="AD3" s="58">
        <v>2052</v>
      </c>
      <c r="AE3" s="58">
        <v>2053</v>
      </c>
      <c r="AF3" s="58">
        <v>2054</v>
      </c>
      <c r="AG3" s="58">
        <v>2055</v>
      </c>
      <c r="AH3" s="58">
        <v>2056</v>
      </c>
      <c r="AI3" s="58">
        <v>2057</v>
      </c>
      <c r="AJ3" s="58">
        <v>2058</v>
      </c>
      <c r="AK3" s="58">
        <v>2059</v>
      </c>
      <c r="AL3" s="58">
        <v>2060</v>
      </c>
      <c r="AM3" s="58">
        <v>2061</v>
      </c>
      <c r="AN3" s="58">
        <v>2062</v>
      </c>
      <c r="AO3" s="58">
        <v>2063</v>
      </c>
      <c r="AP3" s="58">
        <v>2064</v>
      </c>
      <c r="AQ3" s="58">
        <v>2065</v>
      </c>
      <c r="AR3" s="58">
        <v>2066</v>
      </c>
      <c r="AS3" s="58">
        <v>2067</v>
      </c>
      <c r="AT3" s="58">
        <v>2068</v>
      </c>
      <c r="AU3" s="58">
        <v>2069</v>
      </c>
      <c r="AV3" s="58">
        <v>2070</v>
      </c>
      <c r="AW3" s="58">
        <v>2071</v>
      </c>
      <c r="AX3" s="58">
        <v>2072</v>
      </c>
      <c r="AY3" s="58">
        <v>2073</v>
      </c>
      <c r="AZ3" s="58">
        <v>2074</v>
      </c>
      <c r="BA3" s="58">
        <v>2075</v>
      </c>
      <c r="BB3" s="58">
        <v>2076</v>
      </c>
      <c r="BC3" s="58">
        <v>2077</v>
      </c>
      <c r="BD3" s="58">
        <v>2078</v>
      </c>
      <c r="BE3" s="58">
        <v>2079</v>
      </c>
      <c r="BF3" s="58">
        <v>2080</v>
      </c>
      <c r="BG3" s="58">
        <v>2081</v>
      </c>
      <c r="BH3" s="58">
        <v>2082</v>
      </c>
      <c r="BI3" s="58">
        <v>2083</v>
      </c>
      <c r="BJ3" s="58">
        <v>2084</v>
      </c>
      <c r="BK3" s="58">
        <v>2085</v>
      </c>
      <c r="BL3" s="58">
        <v>2086</v>
      </c>
      <c r="BM3" s="58">
        <v>2087</v>
      </c>
      <c r="BN3" s="58">
        <v>2088</v>
      </c>
      <c r="BO3" s="58">
        <v>2089</v>
      </c>
      <c r="BP3" s="58">
        <v>2090</v>
      </c>
      <c r="BQ3" s="58">
        <v>2091</v>
      </c>
      <c r="BR3" s="58">
        <v>2092</v>
      </c>
      <c r="BS3" s="58">
        <v>2093</v>
      </c>
      <c r="BT3" s="58">
        <v>2094</v>
      </c>
      <c r="BU3" s="58">
        <v>2095</v>
      </c>
      <c r="BV3" s="58">
        <v>2096</v>
      </c>
      <c r="BW3" s="58">
        <v>2097</v>
      </c>
      <c r="BX3" s="58">
        <v>2098</v>
      </c>
      <c r="BY3" s="58">
        <v>2099</v>
      </c>
      <c r="BZ3" s="58">
        <v>2100</v>
      </c>
      <c r="CA3" s="58">
        <v>2101</v>
      </c>
      <c r="CB3" s="58">
        <v>2102</v>
      </c>
      <c r="CC3" s="58">
        <v>2103</v>
      </c>
      <c r="CD3" s="58">
        <v>2104</v>
      </c>
      <c r="CE3" s="58">
        <v>2105</v>
      </c>
      <c r="CF3" s="58">
        <v>2106</v>
      </c>
      <c r="CG3" s="58">
        <v>2107</v>
      </c>
      <c r="CH3" s="58">
        <v>2108</v>
      </c>
      <c r="CI3" s="58">
        <v>2109</v>
      </c>
      <c r="CJ3" s="58">
        <v>2110</v>
      </c>
      <c r="CK3" s="58">
        <v>2111</v>
      </c>
      <c r="CL3" s="58">
        <v>2112</v>
      </c>
      <c r="CM3" s="58">
        <v>2113</v>
      </c>
      <c r="CN3" s="58">
        <v>2114</v>
      </c>
      <c r="CO3" s="58">
        <v>2115</v>
      </c>
      <c r="CP3" s="58">
        <v>2116</v>
      </c>
      <c r="CQ3" s="58">
        <v>2117</v>
      </c>
      <c r="CR3" s="58">
        <v>2118</v>
      </c>
      <c r="CS3" s="58">
        <v>2119</v>
      </c>
      <c r="CT3" s="58">
        <v>2120</v>
      </c>
      <c r="CU3" s="58">
        <v>2121</v>
      </c>
      <c r="CV3" s="58">
        <v>2122</v>
      </c>
      <c r="CW3" s="58">
        <v>2123</v>
      </c>
      <c r="CX3" s="58">
        <v>2124</v>
      </c>
      <c r="CY3" s="58">
        <v>2125</v>
      </c>
    </row>
    <row r="4" spans="1:103" s="57" customFormat="1" ht="15" customHeight="1" x14ac:dyDescent="0.25">
      <c r="C4" s="58" t="s">
        <v>178</v>
      </c>
      <c r="D4" s="59">
        <f>IF(Inputs!$C$5-1&gt;=(D$3-D$3), 0, 0)</f>
        <v>0</v>
      </c>
      <c r="E4" s="59" t="str">
        <f>IF(Inputs!$C$5-1&gt;=(E$3-$D3), D$4+1, "-")</f>
        <v>-</v>
      </c>
      <c r="F4" s="59" t="str">
        <f>IF(Inputs!$C$5-1&gt;=(F$3-$D3), E$4+1, "-")</f>
        <v>-</v>
      </c>
      <c r="G4" s="59" t="str">
        <f>IF(Inputs!$C$5-1&gt;=(G$3-$D3), F$4+1, "-")</f>
        <v>-</v>
      </c>
      <c r="H4" s="59" t="str">
        <f>IF(Inputs!$C$5-1&gt;=(H$3-$D3), G$4+1, "-")</f>
        <v>-</v>
      </c>
      <c r="I4" s="59" t="str">
        <f>IF(Inputs!$C$5-1&gt;=(I$3-$D3), H$4+1, "-")</f>
        <v>-</v>
      </c>
      <c r="J4" s="59" t="str">
        <f>IF(Inputs!$C$5-1&gt;=(J$3-$D3), I$4+1, "-")</f>
        <v>-</v>
      </c>
      <c r="K4" s="59" t="str">
        <f>IF(Inputs!$C$5-1&gt;=(K$3-$D3), J$4+1, "-")</f>
        <v>-</v>
      </c>
      <c r="L4" s="59" t="str">
        <f>IF(Inputs!$C$5-1&gt;=(L$3-$D3), K$4+1, "-")</f>
        <v>-</v>
      </c>
      <c r="M4" s="59" t="str">
        <f>IF(Inputs!$C$5-1&gt;=(M$3-$D3), L$4+1, "-")</f>
        <v>-</v>
      </c>
      <c r="N4" s="59" t="str">
        <f>IF(Inputs!$C$5-1&gt;=(N$3-$D3), M$4+1, "-")</f>
        <v>-</v>
      </c>
      <c r="O4" s="59" t="str">
        <f>IF(Inputs!$C$5-1&gt;=(O$3-$D3), N$4+1, "-")</f>
        <v>-</v>
      </c>
      <c r="P4" s="59" t="str">
        <f>IF(Inputs!$C$5-1&gt;=(P$3-$D3), O$4+1, "-")</f>
        <v>-</v>
      </c>
      <c r="Q4" s="59" t="str">
        <f>IF(Inputs!$C$5-1&gt;=(Q$3-$D3), P$4+1, "-")</f>
        <v>-</v>
      </c>
      <c r="R4" s="59" t="str">
        <f>IF(Inputs!$C$5-1&gt;=(R$3-$D3), Q$4+1, "-")</f>
        <v>-</v>
      </c>
      <c r="S4" s="59" t="str">
        <f>IF(Inputs!$C$5-1&gt;=(S$3-$D3), R$4+1, "-")</f>
        <v>-</v>
      </c>
      <c r="T4" s="59" t="str">
        <f>IF(Inputs!$C$5-1&gt;=(T$3-$D3), S$4+1, "-")</f>
        <v>-</v>
      </c>
      <c r="U4" s="59" t="str">
        <f>IF(Inputs!$C$5-1&gt;=(U$3-$D3), T$4+1, "-")</f>
        <v>-</v>
      </c>
      <c r="V4" s="59" t="str">
        <f>IF(Inputs!$C$5-1&gt;=(V$3-$D3), U$4+1, "-")</f>
        <v>-</v>
      </c>
      <c r="W4" s="59" t="str">
        <f>IF(Inputs!$C$5-1&gt;=(W$3-$D3), V$4+1, "-")</f>
        <v>-</v>
      </c>
      <c r="X4" s="59" t="str">
        <f>IF(Inputs!$C$5-1&gt;=(X$3-$D3), W$4+1, "-")</f>
        <v>-</v>
      </c>
      <c r="Y4" s="59" t="str">
        <f>IF(Inputs!$C$5-1&gt;=(Y$3-$D3), X$4+1, "-")</f>
        <v>-</v>
      </c>
      <c r="Z4" s="59" t="str">
        <f>IF(Inputs!$C$5-1&gt;=(Z$3-$D3), Y$4+1, "-")</f>
        <v>-</v>
      </c>
      <c r="AA4" s="59" t="str">
        <f>IF(Inputs!$C$5-1&gt;=(AA$3-$D3), Z$4+1, "-")</f>
        <v>-</v>
      </c>
      <c r="AB4" s="59" t="str">
        <f>IF(Inputs!$C$5-1&gt;=(AB$3-$D3), AA$4+1, "-")</f>
        <v>-</v>
      </c>
      <c r="AC4" s="59" t="str">
        <f>IF(Inputs!$C$5-1&gt;=(AC$3-$D3), AB$4+1, "-")</f>
        <v>-</v>
      </c>
      <c r="AD4" s="59" t="str">
        <f>IF(Inputs!$C$5-1&gt;=(AD$3-$D3), AC$4+1, "-")</f>
        <v>-</v>
      </c>
      <c r="AE4" s="59" t="str">
        <f>IF(Inputs!$C$5-1&gt;=(AE$3-$D3), AD$4+1, "-")</f>
        <v>-</v>
      </c>
      <c r="AF4" s="59" t="str">
        <f>IF(Inputs!$C$5-1&gt;=(AF$3-$D3), AE$4+1, "-")</f>
        <v>-</v>
      </c>
      <c r="AG4" s="59" t="str">
        <f>IF(Inputs!$C$5-1&gt;=(AG$3-$D3), AF$4+1, "-")</f>
        <v>-</v>
      </c>
      <c r="AH4" s="59" t="str">
        <f>IF(Inputs!$C$5-1&gt;=(AH$3-$D3), AG$4+1, "-")</f>
        <v>-</v>
      </c>
      <c r="AI4" s="59" t="str">
        <f>IF(Inputs!$C$5-1&gt;=(AI$3-$D3), AH$4+1, "-")</f>
        <v>-</v>
      </c>
      <c r="AJ4" s="59" t="str">
        <f>IF(Inputs!$C$5-1&gt;=(AJ$3-$D3), AI$4+1, "-")</f>
        <v>-</v>
      </c>
      <c r="AK4" s="59" t="str">
        <f>IF(Inputs!$C$5-1&gt;=(AK$3-$D3), AJ$4+1, "-")</f>
        <v>-</v>
      </c>
      <c r="AL4" s="59" t="str">
        <f>IF(Inputs!$C$5-1&gt;=(AL$3-$D3), AK$4+1, "-")</f>
        <v>-</v>
      </c>
      <c r="AM4" s="59" t="str">
        <f>IF(Inputs!$C$5-1&gt;=(AM$3-$D3), AL$4+1, "-")</f>
        <v>-</v>
      </c>
      <c r="AN4" s="59" t="str">
        <f>IF(Inputs!$C$5-1&gt;=(AN$3-$D3), AM$4+1, "-")</f>
        <v>-</v>
      </c>
      <c r="AO4" s="59" t="str">
        <f>IF(Inputs!$C$5-1&gt;=(AO$3-$D3), AN$4+1, "-")</f>
        <v>-</v>
      </c>
      <c r="AP4" s="59" t="str">
        <f>IF(Inputs!$C$5-1&gt;=(AP$3-$D3), AO$4+1, "-")</f>
        <v>-</v>
      </c>
      <c r="AQ4" s="59" t="str">
        <f>IF(Inputs!$C$5-1&gt;=(AQ$3-$D3), AP$4+1, "-")</f>
        <v>-</v>
      </c>
      <c r="AR4" s="59" t="str">
        <f>IF(Inputs!$C$5-1&gt;=(AR$3-$D3), AQ$4+1, "-")</f>
        <v>-</v>
      </c>
      <c r="AS4" s="59" t="str">
        <f>IF(Inputs!$C$5-1&gt;=(AS$3-$D3), AR$4+1, "-")</f>
        <v>-</v>
      </c>
      <c r="AT4" s="59" t="str">
        <f>IF(Inputs!$C$5-1&gt;=(AT$3-$D3), AS$4+1, "-")</f>
        <v>-</v>
      </c>
      <c r="AU4" s="59" t="str">
        <f>IF(Inputs!$C$5-1&gt;=(AU$3-$D3), AT$4+1, "-")</f>
        <v>-</v>
      </c>
      <c r="AV4" s="59" t="str">
        <f>IF(Inputs!$C$5-1&gt;=(AV$3-$D3), AU$4+1, "-")</f>
        <v>-</v>
      </c>
      <c r="AW4" s="59" t="str">
        <f>IF(Inputs!$C$5-1&gt;=(AW$3-$D3), AV$4+1, "-")</f>
        <v>-</v>
      </c>
      <c r="AX4" s="59" t="str">
        <f>IF(Inputs!$C$5-1&gt;=(AX$3-$D3), AW$4+1, "-")</f>
        <v>-</v>
      </c>
      <c r="AY4" s="59" t="str">
        <f>IF(Inputs!$C$5-1&gt;=(AY$3-$D3), AX$4+1, "-")</f>
        <v>-</v>
      </c>
      <c r="AZ4" s="59" t="str">
        <f>IF(Inputs!$C$5-1&gt;=(AZ$3-$D3), AY$4+1, "-")</f>
        <v>-</v>
      </c>
      <c r="BA4" s="59" t="str">
        <f>IF(Inputs!$C$5-1&gt;=(BA$3-$D3), AZ$4+1, "-")</f>
        <v>-</v>
      </c>
      <c r="BB4" s="59" t="str">
        <f>IF(Inputs!$C$5-1&gt;=(BB$3-$D3), BA$4+1, "-")</f>
        <v>-</v>
      </c>
      <c r="BC4" s="59" t="str">
        <f>IF(Inputs!$C$5-1&gt;=(BC$3-$D3), BB$4+1, "-")</f>
        <v>-</v>
      </c>
      <c r="BD4" s="59" t="str">
        <f>IF(Inputs!$C$5-1&gt;=(BD$3-$D3), BC$4+1, "-")</f>
        <v>-</v>
      </c>
      <c r="BE4" s="59" t="str">
        <f>IF(Inputs!$C$5-1&gt;=(BE$3-$D3), BD$4+1, "-")</f>
        <v>-</v>
      </c>
      <c r="BF4" s="59" t="str">
        <f>IF(Inputs!$C$5-1&gt;=(BF$3-$D3), BE$4+1, "-")</f>
        <v>-</v>
      </c>
      <c r="BG4" s="59" t="str">
        <f>IF(Inputs!$C$5-1&gt;=(BG$3-$D3), BF$4+1, "-")</f>
        <v>-</v>
      </c>
      <c r="BH4" s="59" t="str">
        <f>IF(Inputs!$C$5-1&gt;=(BH$3-$D3), BG$4+1, "-")</f>
        <v>-</v>
      </c>
      <c r="BI4" s="59" t="str">
        <f>IF(Inputs!$C$5-1&gt;=(BI$3-$D3), BH$4+1, "-")</f>
        <v>-</v>
      </c>
      <c r="BJ4" s="59" t="str">
        <f>IF(Inputs!$C$5-1&gt;=(BJ$3-$D3), BI$4+1, "-")</f>
        <v>-</v>
      </c>
      <c r="BK4" s="59" t="str">
        <f>IF(Inputs!$C$5-1&gt;=(BK$3-$D3), BJ$4+1, "-")</f>
        <v>-</v>
      </c>
      <c r="BL4" s="59" t="str">
        <f>IF(Inputs!$C$5-1&gt;=(BL$3-$D3), BK$4+1, "-")</f>
        <v>-</v>
      </c>
      <c r="BM4" s="59" t="str">
        <f>IF(Inputs!$C$5-1&gt;=(BM$3-$D3), BL$4+1, "-")</f>
        <v>-</v>
      </c>
      <c r="BN4" s="59" t="str">
        <f>IF(Inputs!$C$5-1&gt;=(BN$3-$D3), BM$4+1, "-")</f>
        <v>-</v>
      </c>
      <c r="BO4" s="59" t="str">
        <f>IF(Inputs!$C$5-1&gt;=(BO$3-$D3), BN$4+1, "-")</f>
        <v>-</v>
      </c>
      <c r="BP4" s="59" t="str">
        <f>IF(Inputs!$C$5-1&gt;=(BP$3-$D3), BO$4+1, "-")</f>
        <v>-</v>
      </c>
      <c r="BQ4" s="59" t="str">
        <f>IF(Inputs!$C$5-1&gt;=(BQ$3-$D3), BP$4+1, "-")</f>
        <v>-</v>
      </c>
      <c r="BR4" s="59" t="str">
        <f>IF(Inputs!$C$5-1&gt;=(BR$3-$D3), BQ$4+1, "-")</f>
        <v>-</v>
      </c>
      <c r="BS4" s="59" t="str">
        <f>IF(Inputs!$C$5-1&gt;=(BS$3-$D3), BR$4+1, "-")</f>
        <v>-</v>
      </c>
      <c r="BT4" s="59" t="str">
        <f>IF(Inputs!$C$5-1&gt;=(BT$3-$D3), BS$4+1, "-")</f>
        <v>-</v>
      </c>
      <c r="BU4" s="59" t="str">
        <f>IF(Inputs!$C$5-1&gt;=(BU$3-$D3), BT$4+1, "-")</f>
        <v>-</v>
      </c>
      <c r="BV4" s="59" t="str">
        <f>IF(Inputs!$C$5-1&gt;=(BV$3-$D3), BU$4+1, "-")</f>
        <v>-</v>
      </c>
      <c r="BW4" s="59" t="str">
        <f>IF(Inputs!$C$5-1&gt;=(BW$3-$D3), BV$4+1, "-")</f>
        <v>-</v>
      </c>
      <c r="BX4" s="59" t="str">
        <f>IF(Inputs!$C$5-1&gt;=(BX$3-$D3), BW$4+1, "-")</f>
        <v>-</v>
      </c>
      <c r="BY4" s="59" t="str">
        <f>IF(Inputs!$C$5-1&gt;=(BY$3-$D3), BX$4+1, "-")</f>
        <v>-</v>
      </c>
      <c r="BZ4" s="59" t="str">
        <f>IF(Inputs!$C$5-1&gt;=(BZ$3-$D3), BY$4+1, "-")</f>
        <v>-</v>
      </c>
      <c r="CA4" s="59" t="str">
        <f>IF(Inputs!$C$5-1&gt;=(CA$3-$D3), BZ$4+1, "-")</f>
        <v>-</v>
      </c>
      <c r="CB4" s="59" t="str">
        <f>IF(Inputs!$C$5-1&gt;=(CB$3-$D3), CA$4+1, "-")</f>
        <v>-</v>
      </c>
      <c r="CC4" s="59" t="str">
        <f>IF(Inputs!$C$5-1&gt;=(CC$3-$D3), CB$4+1, "-")</f>
        <v>-</v>
      </c>
      <c r="CD4" s="59" t="str">
        <f>IF(Inputs!$C$5-1&gt;=(CD$3-$D3), CC$4+1, "-")</f>
        <v>-</v>
      </c>
      <c r="CE4" s="59" t="str">
        <f>IF(Inputs!$C$5-1&gt;=(CE$3-$D3), CD$4+1, "-")</f>
        <v>-</v>
      </c>
      <c r="CF4" s="59" t="str">
        <f>IF(Inputs!$C$5-1&gt;=(CF$3-$D3), CE$4+1, "-")</f>
        <v>-</v>
      </c>
      <c r="CG4" s="59" t="str">
        <f>IF(Inputs!$C$5-1&gt;=(CG$3-$D3), CF$4+1, "-")</f>
        <v>-</v>
      </c>
      <c r="CH4" s="59" t="str">
        <f>IF(Inputs!$C$5-1&gt;=(CH$3-$D3), CG$4+1, "-")</f>
        <v>-</v>
      </c>
      <c r="CI4" s="59" t="str">
        <f>IF(Inputs!$C$5-1&gt;=(CI$3-$D3), CH$4+1, "-")</f>
        <v>-</v>
      </c>
      <c r="CJ4" s="59" t="str">
        <f>IF(Inputs!$C$5-1&gt;=(CJ$3-$D3), CI$4+1, "-")</f>
        <v>-</v>
      </c>
      <c r="CK4" s="59" t="str">
        <f>IF(Inputs!$C$5-1&gt;=(CK$3-$D3), CJ$4+1, "-")</f>
        <v>-</v>
      </c>
      <c r="CL4" s="59" t="str">
        <f>IF(Inputs!$C$5-1&gt;=(CL$3-$D3), CK$4+1, "-")</f>
        <v>-</v>
      </c>
      <c r="CM4" s="59" t="str">
        <f>IF(Inputs!$C$5-1&gt;=(CM$3-$D3), CL$4+1, "-")</f>
        <v>-</v>
      </c>
      <c r="CN4" s="59" t="str">
        <f>IF(Inputs!$C$5-1&gt;=(CN$3-$D3), CM$4+1, "-")</f>
        <v>-</v>
      </c>
      <c r="CO4" s="59" t="str">
        <f>IF(Inputs!$C$5-1&gt;=(CO$3-$D3), CN$4+1, "-")</f>
        <v>-</v>
      </c>
      <c r="CP4" s="59" t="str">
        <f>IF(Inputs!$C$5-1&gt;=(CP$3-$D3), CO$4+1, "-")</f>
        <v>-</v>
      </c>
      <c r="CQ4" s="59" t="str">
        <f>IF(Inputs!$C$5-1&gt;=(CQ$3-$D3), CP$4+1, "-")</f>
        <v>-</v>
      </c>
      <c r="CR4" s="59" t="str">
        <f>IF(Inputs!$C$5-1&gt;=(CR$3-$D3), CQ$4+1, "-")</f>
        <v>-</v>
      </c>
      <c r="CS4" s="59" t="str">
        <f>IF(Inputs!$C$5-1&gt;=(CS$3-$D3), CR$4+1, "-")</f>
        <v>-</v>
      </c>
      <c r="CT4" s="59" t="str">
        <f>IF(Inputs!$C$5-1&gt;=(CT$3-$D3), CS$4+1, "-")</f>
        <v>-</v>
      </c>
      <c r="CU4" s="59" t="str">
        <f>IF(Inputs!$C$5-1&gt;=(CU$3-$D3), CT$4+1, "-")</f>
        <v>-</v>
      </c>
      <c r="CV4" s="59" t="str">
        <f>IF(Inputs!$C$5-1&gt;=(CV$3-$D3), CU$4+1, "-")</f>
        <v>-</v>
      </c>
      <c r="CW4" s="59" t="str">
        <f>IF(Inputs!$C$5-1&gt;=(CW$3-$D3), CV$4+1, "-")</f>
        <v>-</v>
      </c>
      <c r="CX4" s="59" t="str">
        <f>IF(Inputs!$C$5-1&gt;=(CX$3-$D3), CW$4+1, "-")</f>
        <v>-</v>
      </c>
      <c r="CY4" s="59" t="str">
        <f>IF(Inputs!$C$5-1&gt;=(CY$3-$D3), CX$4+1, "-")</f>
        <v>-</v>
      </c>
    </row>
    <row r="5" spans="1:103" s="60" customFormat="1" ht="14.25" customHeight="1" x14ac:dyDescent="0.25">
      <c r="B5" s="61"/>
      <c r="C5" s="62"/>
      <c r="D5" s="62"/>
      <c r="E5" s="62"/>
      <c r="F5" s="62"/>
      <c r="G5" s="62"/>
      <c r="H5" s="62"/>
      <c r="I5" s="62"/>
      <c r="J5" s="62"/>
      <c r="K5" s="62"/>
      <c r="L5" s="62"/>
      <c r="M5" s="62"/>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c r="BW5" s="63"/>
      <c r="BX5" s="63"/>
      <c r="BY5" s="63"/>
      <c r="BZ5" s="63"/>
      <c r="CA5" s="63"/>
      <c r="CB5" s="63"/>
      <c r="CC5" s="63"/>
      <c r="CD5" s="63"/>
      <c r="CE5" s="63"/>
      <c r="CF5" s="63"/>
      <c r="CG5" s="63"/>
      <c r="CH5" s="63"/>
      <c r="CI5" s="63"/>
      <c r="CJ5" s="63"/>
      <c r="CK5" s="63"/>
      <c r="CL5" s="63"/>
      <c r="CM5" s="63"/>
      <c r="CN5" s="63"/>
      <c r="CO5" s="63"/>
      <c r="CP5" s="63"/>
      <c r="CQ5" s="63"/>
      <c r="CR5" s="63"/>
      <c r="CS5" s="63"/>
      <c r="CT5" s="63"/>
      <c r="CU5" s="63"/>
      <c r="CV5" s="63"/>
      <c r="CW5" s="63"/>
      <c r="CX5" s="63"/>
      <c r="CY5" s="63"/>
    </row>
    <row r="6" spans="1:103" s="64" customFormat="1" ht="15" customHeight="1" x14ac:dyDescent="0.25">
      <c r="A6" s="65" t="s">
        <v>179</v>
      </c>
      <c r="C6" s="65"/>
    </row>
    <row r="8" spans="1:103" ht="15" customHeight="1" x14ac:dyDescent="0.2">
      <c r="A8" s="66" t="s">
        <v>180</v>
      </c>
      <c r="B8" s="66" t="s">
        <v>15</v>
      </c>
      <c r="C8" s="67" t="s">
        <v>181</v>
      </c>
    </row>
    <row r="9" spans="1:103" s="68" customFormat="1" ht="13.5" customHeight="1" x14ac:dyDescent="0.2">
      <c r="A9" s="327" t="s">
        <v>182</v>
      </c>
      <c r="B9" s="69" t="s">
        <v>183</v>
      </c>
      <c r="C9" s="70">
        <f t="shared" ref="C9:C40" si="0">SUM(D9:CY9)</f>
        <v>1695</v>
      </c>
      <c r="D9" s="71">
        <f>IF(Inputs!$C$6&lt;10,
   IF(ISNUMBER(MATCH(D$4,'Standardised Costs'!$E$22:$H$22,0)),'Standardised Costs'!C22,0),
   IF(ISNUMBER(MATCH(D$4,'Standardised Costs'!$E$23:$H$23,0)),'Standardised Costs'!$C$23,0)*Inputs!$C$6
)</f>
        <v>1695</v>
      </c>
      <c r="E9" s="71">
        <f>IF(Inputs!$C$6&lt;10,
   IF(ISNUMBER(MATCH(E$4,'Standardised Costs'!$E$22:$H$22,0)),'Standardised Costs'!D22,0),
   IF(ISNUMBER(MATCH(E$4,'Standardised Costs'!$E$23:$H$23,0)),'Standardised Costs'!$C$23,0)*Inputs!$C$6
)</f>
        <v>0</v>
      </c>
      <c r="F9" s="71">
        <f>IF(Inputs!$C$6&lt;10,
   IF(ISNUMBER(MATCH(F$4,'Standardised Costs'!$E$22:$H$22,0)),'Standardised Costs'!E22,0),
   IF(ISNUMBER(MATCH(F$4,'Standardised Costs'!$E$23:$H$23,0)),'Standardised Costs'!$C$23,0)*Inputs!$C$6
)</f>
        <v>0</v>
      </c>
      <c r="G9" s="71">
        <f>IF(Inputs!$C$6&lt;10,
   IF(ISNUMBER(MATCH(G$4,'Standardised Costs'!$E$22:$H$22,0)),'Standardised Costs'!F22,0),
   IF(ISNUMBER(MATCH(G$4,'Standardised Costs'!$E$23:$H$23,0)),'Standardised Costs'!$C$23,0)*Inputs!$C$6
)</f>
        <v>0</v>
      </c>
      <c r="H9" s="71">
        <f>IF(Inputs!$C$6&lt;10,
   IF(ISNUMBER(MATCH(H$4,'Standardised Costs'!$E$22:$H$22,0)),'Standardised Costs'!G22,0),
   IF(ISNUMBER(MATCH(H$4,'Standardised Costs'!$E$23:$H$23,0)),'Standardised Costs'!$C$23,0)*Inputs!$C$6
)</f>
        <v>0</v>
      </c>
      <c r="I9" s="71">
        <f>IF(Inputs!$C$6&lt;10,
   IF(ISNUMBER(MATCH(I$4,'Standardised Costs'!$E$22:$H$22,0)),'Standardised Costs'!H22,0),
   IF(ISNUMBER(MATCH(I$4,'Standardised Costs'!$E$23:$H$23,0)),'Standardised Costs'!$C$23,0)*Inputs!$C$6
)</f>
        <v>0</v>
      </c>
      <c r="J9" s="71">
        <f>IF(Inputs!$C$6&lt;10,
   IF(ISNUMBER(MATCH(J$4,'Standardised Costs'!$E$22:$H$22,0)),'Standardised Costs'!J22,0),
   IF(ISNUMBER(MATCH(J$4,'Standardised Costs'!$E$23:$H$23,0)),'Standardised Costs'!$C$23,0)*Inputs!$C$6
)</f>
        <v>0</v>
      </c>
      <c r="K9" s="71">
        <f>IF(Inputs!$C$6&lt;10,
   IF(ISNUMBER(MATCH(K$4,'Standardised Costs'!$E$22:$H$22,0)),'Standardised Costs'!K22,0),
   IF(ISNUMBER(MATCH(K$4,'Standardised Costs'!$E$23:$H$23,0)),'Standardised Costs'!$C$23,0)*Inputs!$C$6
)</f>
        <v>0</v>
      </c>
      <c r="L9" s="71">
        <f>IF(Inputs!$C$6&lt;10,
   IF(ISNUMBER(MATCH(L$4,'Standardised Costs'!$E$22:$H$22,0)),'Standardised Costs'!L22,0),
   IF(ISNUMBER(MATCH(L$4,'Standardised Costs'!$E$23:$H$23,0)),'Standardised Costs'!$C$23,0)*Inputs!$C$6
)</f>
        <v>0</v>
      </c>
      <c r="M9" s="71">
        <f>IF(Inputs!$C$6&lt;10,
   IF(ISNUMBER(MATCH(M$4,'Standardised Costs'!$E$22:$H$22,0)),'Standardised Costs'!M22,0),
   IF(ISNUMBER(MATCH(M$4,'Standardised Costs'!$E$23:$H$23,0)),'Standardised Costs'!$C$23,0)*Inputs!$C$6
)</f>
        <v>0</v>
      </c>
      <c r="N9" s="71">
        <f>IF(Inputs!$C$6&lt;10,
   IF(ISNUMBER(MATCH(N$4,'Standardised Costs'!$E$22:$H$22,0)),'Standardised Costs'!N22,0),
   IF(ISNUMBER(MATCH(N$4,'Standardised Costs'!$E$23:$H$23,0)),'Standardised Costs'!$C$23,0)*Inputs!$C$6
)</f>
        <v>0</v>
      </c>
      <c r="O9" s="71">
        <f>IF(Inputs!$C$6&lt;10,
   IF(ISNUMBER(MATCH(O$4,'Standardised Costs'!$E$22:$H$22,0)),'Standardised Costs'!O22,0),
   IF(ISNUMBER(MATCH(O$4,'Standardised Costs'!$E$23:$H$23,0)),'Standardised Costs'!$C$23,0)*Inputs!$C$6
)</f>
        <v>0</v>
      </c>
      <c r="P9" s="71">
        <f>IF(Inputs!$C$6&lt;10,
   IF(ISNUMBER(MATCH(P$4,'Standardised Costs'!$E$22:$H$22,0)),'Standardised Costs'!P22,0),
   IF(ISNUMBER(MATCH(P$4,'Standardised Costs'!$E$23:$H$23,0)),'Standardised Costs'!$C$23,0)*Inputs!$C$6
)</f>
        <v>0</v>
      </c>
      <c r="Q9" s="71">
        <f>IF(Inputs!$C$6&lt;10,
   IF(ISNUMBER(MATCH(Q$4,'Standardised Costs'!$E$22:$H$22,0)),'Standardised Costs'!Q22,0),
   IF(ISNUMBER(MATCH(Q$4,'Standardised Costs'!$E$23:$H$23,0)),'Standardised Costs'!$C$23,0)*Inputs!$C$6
)</f>
        <v>0</v>
      </c>
      <c r="R9" s="71">
        <f>IF(Inputs!$C$6&lt;10,
   IF(ISNUMBER(MATCH(R$4,'Standardised Costs'!$E$22:$H$22,0)),'Standardised Costs'!R22,0),
   IF(ISNUMBER(MATCH(R$4,'Standardised Costs'!$E$23:$H$23,0)),'Standardised Costs'!$C$23,0)*Inputs!$C$6
)</f>
        <v>0</v>
      </c>
      <c r="S9" s="71">
        <f>IF(Inputs!$C$6&lt;10,
   IF(ISNUMBER(MATCH(S$4,'Standardised Costs'!$E$22:$H$22,0)),'Standardised Costs'!S22,0),
   IF(ISNUMBER(MATCH(S$4,'Standardised Costs'!$E$23:$H$23,0)),'Standardised Costs'!$C$23,0)*Inputs!$C$6
)</f>
        <v>0</v>
      </c>
      <c r="T9" s="71">
        <f>IF(Inputs!$C$6&lt;10,
   IF(ISNUMBER(MATCH(T$4,'Standardised Costs'!$E$22:$H$22,0)),'Standardised Costs'!T22,0),
   IF(ISNUMBER(MATCH(T$4,'Standardised Costs'!$E$23:$H$23,0)),'Standardised Costs'!$C$23,0)*Inputs!$C$6
)</f>
        <v>0</v>
      </c>
      <c r="U9" s="71">
        <f>IF(Inputs!$C$6&lt;10,
   IF(ISNUMBER(MATCH(U$4,'Standardised Costs'!$E$22:$H$22,0)),'Standardised Costs'!U22,0),
   IF(ISNUMBER(MATCH(U$4,'Standardised Costs'!$E$23:$H$23,0)),'Standardised Costs'!$C$23,0)*Inputs!$C$6
)</f>
        <v>0</v>
      </c>
      <c r="V9" s="71">
        <f>IF(Inputs!$C$6&lt;10,
   IF(ISNUMBER(MATCH(V$4,'Standardised Costs'!$E$22:$H$22,0)),'Standardised Costs'!V22,0),
   IF(ISNUMBER(MATCH(V$4,'Standardised Costs'!$E$23:$H$23,0)),'Standardised Costs'!$C$23,0)*Inputs!$C$6
)</f>
        <v>0</v>
      </c>
      <c r="W9" s="71">
        <f>IF(Inputs!$C$6&lt;10,
   IF(ISNUMBER(MATCH(W$4,'Standardised Costs'!$E$22:$H$22,0)),'Standardised Costs'!W22,0),
   IF(ISNUMBER(MATCH(W$4,'Standardised Costs'!$E$23:$H$23,0)),'Standardised Costs'!$C$23,0)*Inputs!$C$6
)</f>
        <v>0</v>
      </c>
      <c r="X9" s="71">
        <f>IF(Inputs!$C$6&lt;10,
   IF(ISNUMBER(MATCH(X$4,'Standardised Costs'!$E$22:$H$22,0)),'Standardised Costs'!X22,0),
   IF(ISNUMBER(MATCH(X$4,'Standardised Costs'!$E$23:$H$23,0)),'Standardised Costs'!$C$23,0)*Inputs!$C$6
)</f>
        <v>0</v>
      </c>
      <c r="Y9" s="71">
        <f>IF(Inputs!$C$6&lt;10,
   IF(ISNUMBER(MATCH(Y$4,'Standardised Costs'!$E$22:$H$22,0)),'Standardised Costs'!X22,0),
   IF(ISNUMBER(MATCH(Y$4,'Standardised Costs'!$E$23:$H$23,0)),'Standardised Costs'!$C$23,0)*Inputs!$C$6
)</f>
        <v>0</v>
      </c>
      <c r="Z9" s="71">
        <f>IF(Inputs!$C$6&lt;10,
   IF(ISNUMBER(MATCH(Z$4,'Standardised Costs'!$E$22:$H$22,0)),'Standardised Costs'!Y22,0),
   IF(ISNUMBER(MATCH(Z$4,'Standardised Costs'!$E$23:$H$23,0)),'Standardised Costs'!$C$23,0)*Inputs!$C$6
)</f>
        <v>0</v>
      </c>
      <c r="AA9" s="71">
        <f>IF(Inputs!$C$6&lt;10,
   IF(ISNUMBER(MATCH(AA$4,'Standardised Costs'!$E$22:$H$22,0)),'Standardised Costs'!Z22,0),
   IF(ISNUMBER(MATCH(AA$4,'Standardised Costs'!$E$23:$H$23,0)),'Standardised Costs'!$C$23,0)*Inputs!$C$6
)</f>
        <v>0</v>
      </c>
      <c r="AB9" s="71">
        <f>IF(Inputs!$C$6&lt;10,
   IF(ISNUMBER(MATCH(AB$4,'Standardised Costs'!$E$22:$H$22,0)),'Standardised Costs'!AA22,0),
   IF(ISNUMBER(MATCH(AB$4,'Standardised Costs'!$E$23:$H$23,0)),'Standardised Costs'!$C$23,0)*Inputs!$C$6
)</f>
        <v>0</v>
      </c>
      <c r="AC9" s="71">
        <f>IF(Inputs!$C$6&lt;10,
   IF(ISNUMBER(MATCH(AC$4,'Standardised Costs'!$E$22:$H$22,0)),'Standardised Costs'!AB22,0),
   IF(ISNUMBER(MATCH(AC$4,'Standardised Costs'!$E$23:$H$23,0)),'Standardised Costs'!$C$23,0)*Inputs!$C$6
)</f>
        <v>0</v>
      </c>
      <c r="AD9" s="71">
        <f>IF(Inputs!$C$6&lt;10,
   IF(ISNUMBER(MATCH(AD$4,'Standardised Costs'!$E$22:$H$22,0)),'Standardised Costs'!AC22,0),
   IF(ISNUMBER(MATCH(AD$4,'Standardised Costs'!$E$23:$H$23,0)),'Standardised Costs'!$C$23,0)*Inputs!$C$6
)</f>
        <v>0</v>
      </c>
      <c r="AE9" s="71">
        <f>IF(Inputs!$C$6&lt;10,
   IF(ISNUMBER(MATCH(AE$4,'Standardised Costs'!$E$22:$H$22,0)),'Standardised Costs'!AD22,0),
   IF(ISNUMBER(MATCH(AE$4,'Standardised Costs'!$E$23:$H$23,0)),'Standardised Costs'!$C$23,0)*Inputs!$C$6
)</f>
        <v>0</v>
      </c>
      <c r="AF9" s="71">
        <f>IF(Inputs!$C$6&lt;10,
   IF(ISNUMBER(MATCH(AF$4,'Standardised Costs'!$E$22:$H$22,0)),'Standardised Costs'!AE22,0),
   IF(ISNUMBER(MATCH(AF$4,'Standardised Costs'!$E$23:$H$23,0)),'Standardised Costs'!$C$23,0)*Inputs!$C$6
)</f>
        <v>0</v>
      </c>
      <c r="AG9" s="71">
        <f>IF(Inputs!$C$6&lt;10,
   IF(ISNUMBER(MATCH(AG$4,'Standardised Costs'!$E$22:$H$22,0)),'Standardised Costs'!AF22,0),
   IF(ISNUMBER(MATCH(AG$4,'Standardised Costs'!$E$23:$H$23,0)),'Standardised Costs'!$C$23,0)*Inputs!$C$6
)</f>
        <v>0</v>
      </c>
      <c r="AH9" s="71">
        <f>IF(Inputs!$C$6&lt;10,
   IF(ISNUMBER(MATCH(AH$4,'Standardised Costs'!$E$22:$H$22,0)),'Standardised Costs'!AG22,0),
   IF(ISNUMBER(MATCH(AH$4,'Standardised Costs'!$E$23:$H$23,0)),'Standardised Costs'!$C$23,0)*Inputs!$C$6
)</f>
        <v>0</v>
      </c>
      <c r="AI9" s="71">
        <f>IF(Inputs!$C$6&lt;10,
   IF(ISNUMBER(MATCH(AI$4,'Standardised Costs'!$E$22:$H$22,0)),'Standardised Costs'!AH22,0),
   IF(ISNUMBER(MATCH(AI$4,'Standardised Costs'!$E$23:$H$23,0)),'Standardised Costs'!$C$23,0)*Inputs!$C$6
)</f>
        <v>0</v>
      </c>
      <c r="AJ9" s="71">
        <f>IF(Inputs!$C$6&lt;10,
   IF(ISNUMBER(MATCH(AJ$4,'Standardised Costs'!$E$22:$H$22,0)),'Standardised Costs'!AI22,0),
   IF(ISNUMBER(MATCH(AJ$4,'Standardised Costs'!$E$23:$H$23,0)),'Standardised Costs'!$C$23,0)*Inputs!$C$6
)</f>
        <v>0</v>
      </c>
      <c r="AK9" s="71">
        <f>IF(Inputs!$C$6&lt;10,
   IF(ISNUMBER(MATCH(AK$4,'Standardised Costs'!$E$22:$H$22,0)),'Standardised Costs'!AJ22,0),
   IF(ISNUMBER(MATCH(AK$4,'Standardised Costs'!$E$23:$H$23,0)),'Standardised Costs'!$C$23,0)*Inputs!$C$6
)</f>
        <v>0</v>
      </c>
      <c r="AL9" s="71">
        <f>IF(Inputs!$C$6&lt;10,
   IF(ISNUMBER(MATCH(AL$4,'Standardised Costs'!$E$22:$H$22,0)),'Standardised Costs'!AK22,0),
   IF(ISNUMBER(MATCH(AL$4,'Standardised Costs'!$E$23:$H$23,0)),'Standardised Costs'!$C$23,0)*Inputs!$C$6
)</f>
        <v>0</v>
      </c>
      <c r="AM9" s="71">
        <f>IF(Inputs!$C$6&lt;10,
   IF(ISNUMBER(MATCH(AM$4,'Standardised Costs'!$E$22:$H$22,0)),'Standardised Costs'!AL22,0),
   IF(ISNUMBER(MATCH(AM$4,'Standardised Costs'!$E$23:$H$23,0)),'Standardised Costs'!$C$23,0)*Inputs!$C$6
)</f>
        <v>0</v>
      </c>
      <c r="AN9" s="71">
        <f>IF(Inputs!$C$6&lt;10,
   IF(ISNUMBER(MATCH(AN$4,'Standardised Costs'!$E$22:$H$22,0)),'Standardised Costs'!AM22,0),
   IF(ISNUMBER(MATCH(AN$4,'Standardised Costs'!$E$23:$H$23,0)),'Standardised Costs'!$C$23,0)*Inputs!$C$6
)</f>
        <v>0</v>
      </c>
      <c r="AO9" s="71">
        <f>IF(Inputs!$C$6&lt;10,
   IF(ISNUMBER(MATCH(AO$4,'Standardised Costs'!$E$22:$H$22,0)),'Standardised Costs'!AN22,0),
   IF(ISNUMBER(MATCH(AO$4,'Standardised Costs'!$E$23:$H$23,0)),'Standardised Costs'!$C$23,0)*Inputs!$C$6
)</f>
        <v>0</v>
      </c>
      <c r="AP9" s="71">
        <f>IF(Inputs!$C$6&lt;10,
   IF(ISNUMBER(MATCH(AP$4,'Standardised Costs'!$E$22:$H$22,0)),'Standardised Costs'!AO22,0),
   IF(ISNUMBER(MATCH(AP$4,'Standardised Costs'!$E$23:$H$23,0)),'Standardised Costs'!$C$23,0)*Inputs!$C$6
)</f>
        <v>0</v>
      </c>
      <c r="AQ9" s="71">
        <f>IF(Inputs!$C$6&lt;10,
   IF(ISNUMBER(MATCH(AQ$4,'Standardised Costs'!$E$22:$H$22,0)),'Standardised Costs'!AP22,0),
   IF(ISNUMBER(MATCH(AQ$4,'Standardised Costs'!$E$23:$H$23,0)),'Standardised Costs'!$C$23,0)*Inputs!$C$6
)</f>
        <v>0</v>
      </c>
      <c r="AR9" s="71">
        <f>IF(Inputs!$C$6&lt;10,
   IF(ISNUMBER(MATCH(AR$4,'Standardised Costs'!$E$22:$H$22,0)),'Standardised Costs'!AQ22,0),
   IF(ISNUMBER(MATCH(AR$4,'Standardised Costs'!$E$23:$H$23,0)),'Standardised Costs'!$C$23,0)*Inputs!$C$6
)</f>
        <v>0</v>
      </c>
      <c r="AS9" s="71">
        <f>IF(Inputs!$C$6&lt;10,
   IF(ISNUMBER(MATCH(AS$4,'Standardised Costs'!$E$22:$H$22,0)),'Standardised Costs'!AR22,0),
   IF(ISNUMBER(MATCH(AS$4,'Standardised Costs'!$E$23:$H$23,0)),'Standardised Costs'!$C$23,0)*Inputs!$C$6
)</f>
        <v>0</v>
      </c>
      <c r="AT9" s="71">
        <f>IF(Inputs!$C$6&lt;10,
   IF(ISNUMBER(MATCH(AT$4,'Standardised Costs'!$E$22:$H$22,0)),'Standardised Costs'!AS22,0),
   IF(ISNUMBER(MATCH(AT$4,'Standardised Costs'!$E$23:$H$23,0)),'Standardised Costs'!$C$23,0)*Inputs!$C$6
)</f>
        <v>0</v>
      </c>
      <c r="AU9" s="71">
        <f>IF(Inputs!$C$6&lt;10,
   IF(ISNUMBER(MATCH(AU$4,'Standardised Costs'!$E$22:$H$22,0)),'Standardised Costs'!AT22,0),
   IF(ISNUMBER(MATCH(AU$4,'Standardised Costs'!$E$23:$H$23,0)),'Standardised Costs'!$C$23,0)*Inputs!$C$6
)</f>
        <v>0</v>
      </c>
      <c r="AV9" s="71">
        <f>IF(Inputs!$C$6&lt;10,
   IF(ISNUMBER(MATCH(AV$4,'Standardised Costs'!$E$22:$H$22,0)),'Standardised Costs'!AU22,0),
   IF(ISNUMBER(MATCH(AV$4,'Standardised Costs'!$E$23:$H$23,0)),'Standardised Costs'!$C$23,0)*Inputs!$C$6
)</f>
        <v>0</v>
      </c>
      <c r="AW9" s="71">
        <f>IF(Inputs!$C$6&lt;10,
   IF(ISNUMBER(MATCH(AW$4,'Standardised Costs'!$E$22:$H$22,0)),'Standardised Costs'!AV22,0),
   IF(ISNUMBER(MATCH(AW$4,'Standardised Costs'!$E$23:$H$23,0)),'Standardised Costs'!$C$23,0)*Inputs!$C$6
)</f>
        <v>0</v>
      </c>
      <c r="AX9" s="71">
        <f>IF(Inputs!$C$6&lt;10,
   IF(ISNUMBER(MATCH(AX$4,'Standardised Costs'!$E$22:$H$22,0)),'Standardised Costs'!AW22,0),
   IF(ISNUMBER(MATCH(AX$4,'Standardised Costs'!$E$23:$H$23,0)),'Standardised Costs'!$C$23,0)*Inputs!$C$6
)</f>
        <v>0</v>
      </c>
      <c r="AY9" s="71">
        <f>IF(Inputs!$C$6&lt;10,
   IF(ISNUMBER(MATCH(AY$4,'Standardised Costs'!$E$22:$H$22,0)),'Standardised Costs'!AX22,0),
   IF(ISNUMBER(MATCH(AY$4,'Standardised Costs'!$E$23:$H$23,0)),'Standardised Costs'!$C$23,0)*Inputs!$C$6
)</f>
        <v>0</v>
      </c>
      <c r="AZ9" s="71">
        <f>IF(Inputs!$C$6&lt;10,
   IF(ISNUMBER(MATCH(AZ$4,'Standardised Costs'!$E$22:$H$22,0)),'Standardised Costs'!AY22,0),
   IF(ISNUMBER(MATCH(AZ$4,'Standardised Costs'!$E$23:$H$23,0)),'Standardised Costs'!$C$23,0)*Inputs!$C$6
)</f>
        <v>0</v>
      </c>
      <c r="BA9" s="71">
        <f>IF(Inputs!$C$6&lt;10,
   IF(ISNUMBER(MATCH(BA$4,'Standardised Costs'!$E$22:$H$22,0)),'Standardised Costs'!AZ22,0),
   IF(ISNUMBER(MATCH(BA$4,'Standardised Costs'!$E$23:$H$23,0)),'Standardised Costs'!$C$23,0)*Inputs!$C$6
)</f>
        <v>0</v>
      </c>
      <c r="BB9" s="71">
        <f>IF(Inputs!$C$6&lt;10,
   IF(ISNUMBER(MATCH(BB$4,'Standardised Costs'!$E$22:$H$22,0)),'Standardised Costs'!BA22,0),
   IF(ISNUMBER(MATCH(BB$4,'Standardised Costs'!$E$23:$H$23,0)),'Standardised Costs'!$C$23,0)*Inputs!$C$6
)</f>
        <v>0</v>
      </c>
      <c r="BC9" s="71">
        <f>IF(Inputs!$C$6&lt;10,
   IF(ISNUMBER(MATCH(BC$4,'Standardised Costs'!$E$22:$H$22,0)),'Standardised Costs'!BB22,0),
   IF(ISNUMBER(MATCH(BC$4,'Standardised Costs'!$E$23:$H$23,0)),'Standardised Costs'!$C$23,0)*Inputs!$C$6
)</f>
        <v>0</v>
      </c>
      <c r="BD9" s="71">
        <f>IF(Inputs!$C$6&lt;10,
   IF(ISNUMBER(MATCH(BD$4,'Standardised Costs'!$E$22:$H$22,0)),'Standardised Costs'!BC22,0),
   IF(ISNUMBER(MATCH(BD$4,'Standardised Costs'!$E$23:$H$23,0)),'Standardised Costs'!$C$23,0)*Inputs!$C$6
)</f>
        <v>0</v>
      </c>
      <c r="BE9" s="71">
        <f>IF(Inputs!$C$6&lt;10,
   IF(ISNUMBER(MATCH(BE$4,'Standardised Costs'!$E$22:$H$22,0)),'Standardised Costs'!BD22,0),
   IF(ISNUMBER(MATCH(BE$4,'Standardised Costs'!$E$23:$H$23,0)),'Standardised Costs'!$C$23,0)*Inputs!$C$6
)</f>
        <v>0</v>
      </c>
      <c r="BF9" s="71">
        <f>IF(Inputs!$C$6&lt;10,
   IF(ISNUMBER(MATCH(BF$4,'Standardised Costs'!$E$22:$H$22,0)),'Standardised Costs'!BE22,0),
   IF(ISNUMBER(MATCH(BF$4,'Standardised Costs'!$E$23:$H$23,0)),'Standardised Costs'!$C$23,0)*Inputs!$C$6
)</f>
        <v>0</v>
      </c>
      <c r="BG9" s="71">
        <f>IF(Inputs!$C$6&lt;10,
   IF(ISNUMBER(MATCH(BG$4,'Standardised Costs'!$E$22:$H$22,0)),'Standardised Costs'!BF22,0),
   IF(ISNUMBER(MATCH(BG$4,'Standardised Costs'!$E$23:$H$23,0)),'Standardised Costs'!$C$23,0)*Inputs!$C$6
)</f>
        <v>0</v>
      </c>
      <c r="BH9" s="71">
        <f>IF(Inputs!$C$6&lt;10,
   IF(ISNUMBER(MATCH(BH$4,'Standardised Costs'!$E$22:$H$22,0)),'Standardised Costs'!BG22,0),
   IF(ISNUMBER(MATCH(BH$4,'Standardised Costs'!$E$23:$H$23,0)),'Standardised Costs'!$C$23,0)*Inputs!$C$6
)</f>
        <v>0</v>
      </c>
      <c r="BI9" s="71">
        <f>IF(Inputs!$C$6&lt;10,
   IF(ISNUMBER(MATCH(BI$4,'Standardised Costs'!$E$22:$H$22,0)),'Standardised Costs'!BH22,0),
   IF(ISNUMBER(MATCH(BI$4,'Standardised Costs'!$E$23:$H$23,0)),'Standardised Costs'!$C$23,0)*Inputs!$C$6
)</f>
        <v>0</v>
      </c>
      <c r="BJ9" s="71">
        <f>IF(Inputs!$C$6&lt;10,
   IF(ISNUMBER(MATCH(BJ$4,'Standardised Costs'!$E$22:$H$22,0)),'Standardised Costs'!BI22,0),
   IF(ISNUMBER(MATCH(BJ$4,'Standardised Costs'!$E$23:$H$23,0)),'Standardised Costs'!$C$23,0)*Inputs!$C$6
)</f>
        <v>0</v>
      </c>
      <c r="BK9" s="71">
        <f>IF(Inputs!$C$6&lt;10,
   IF(ISNUMBER(MATCH(BK$4,'Standardised Costs'!$E$22:$H$22,0)),'Standardised Costs'!BJ22,0),
   IF(ISNUMBER(MATCH(BK$4,'Standardised Costs'!$E$23:$H$23,0)),'Standardised Costs'!$C$23,0)*Inputs!$C$6
)</f>
        <v>0</v>
      </c>
      <c r="BL9" s="71">
        <f>IF(Inputs!$C$6&lt;10,
   IF(ISNUMBER(MATCH(BL$4,'Standardised Costs'!$E$22:$H$22,0)),'Standardised Costs'!BK22,0),
   IF(ISNUMBER(MATCH(BL$4,'Standardised Costs'!$E$23:$H$23,0)),'Standardised Costs'!$C$23,0)*Inputs!$C$6
)</f>
        <v>0</v>
      </c>
      <c r="BM9" s="71">
        <f>IF(Inputs!$C$6&lt;10,
   IF(ISNUMBER(MATCH(BM$4,'Standardised Costs'!$E$22:$H$22,0)),'Standardised Costs'!BL22,0),
   IF(ISNUMBER(MATCH(BM$4,'Standardised Costs'!$E$23:$H$23,0)),'Standardised Costs'!$C$23,0)*Inputs!$C$6
)</f>
        <v>0</v>
      </c>
      <c r="BN9" s="71">
        <f>IF(Inputs!$C$6&lt;10,
   IF(ISNUMBER(MATCH(BN$4,'Standardised Costs'!$E$22:$H$22,0)),'Standardised Costs'!BM22,0),
   IF(ISNUMBER(MATCH(BN$4,'Standardised Costs'!$E$23:$H$23,0)),'Standardised Costs'!$C$23,0)*Inputs!$C$6
)</f>
        <v>0</v>
      </c>
      <c r="BO9" s="71">
        <f>IF(Inputs!$C$6&lt;10,
   IF(ISNUMBER(MATCH(BO$4,'Standardised Costs'!$E$22:$H$22,0)),'Standardised Costs'!BN22,0),
   IF(ISNUMBER(MATCH(BO$4,'Standardised Costs'!$E$23:$H$23,0)),'Standardised Costs'!$C$23,0)*Inputs!$C$6
)</f>
        <v>0</v>
      </c>
      <c r="BP9" s="71">
        <f>IF(Inputs!$C$6&lt;10,
   IF(ISNUMBER(MATCH(BP$4,'Standardised Costs'!$E$22:$H$22,0)),'Standardised Costs'!BO22,0),
   IF(ISNUMBER(MATCH(BP$4,'Standardised Costs'!$E$23:$H$23,0)),'Standardised Costs'!$C$23,0)*Inputs!$C$6
)</f>
        <v>0</v>
      </c>
      <c r="BQ9" s="71">
        <f>IF(Inputs!$C$6&lt;10,
   IF(ISNUMBER(MATCH(BQ$4,'Standardised Costs'!$E$22:$H$22,0)),'Standardised Costs'!BP22,0),
   IF(ISNUMBER(MATCH(BQ$4,'Standardised Costs'!$E$23:$H$23,0)),'Standardised Costs'!$C$23,0)*Inputs!$C$6
)</f>
        <v>0</v>
      </c>
      <c r="BR9" s="71">
        <f>IF(Inputs!$C$6&lt;10,
   IF(ISNUMBER(MATCH(BR$4,'Standardised Costs'!$E$22:$H$22,0)),'Standardised Costs'!BQ22,0),
   IF(ISNUMBER(MATCH(BR$4,'Standardised Costs'!$E$23:$H$23,0)),'Standardised Costs'!$C$23,0)*Inputs!$C$6
)</f>
        <v>0</v>
      </c>
      <c r="BS9" s="71">
        <f>IF(Inputs!$C$6&lt;10,
   IF(ISNUMBER(MATCH(BS$4,'Standardised Costs'!$E$22:$H$22,0)),'Standardised Costs'!BR22,0),
   IF(ISNUMBER(MATCH(BS$4,'Standardised Costs'!$E$23:$H$23,0)),'Standardised Costs'!$C$23,0)*Inputs!$C$6
)</f>
        <v>0</v>
      </c>
      <c r="BT9" s="71">
        <f>IF(Inputs!$C$6&lt;10,
   IF(ISNUMBER(MATCH(BT$4,'Standardised Costs'!$E$22:$H$22,0)),'Standardised Costs'!BS22,0),
   IF(ISNUMBER(MATCH(BT$4,'Standardised Costs'!$E$23:$H$23,0)),'Standardised Costs'!$C$23,0)*Inputs!$C$6
)</f>
        <v>0</v>
      </c>
      <c r="BU9" s="71">
        <f>IF(Inputs!$C$6&lt;10,
   IF(ISNUMBER(MATCH(BU$4,'Standardised Costs'!$E$22:$H$22,0)),'Standardised Costs'!BT22,0),
   IF(ISNUMBER(MATCH(BU$4,'Standardised Costs'!$E$23:$H$23,0)),'Standardised Costs'!$C$23,0)*Inputs!$C$6
)</f>
        <v>0</v>
      </c>
      <c r="BV9" s="71">
        <f>IF(Inputs!$C$6&lt;10,
   IF(ISNUMBER(MATCH(BV$4,'Standardised Costs'!$E$22:$H$22,0)),'Standardised Costs'!BU22,0),
   IF(ISNUMBER(MATCH(BV$4,'Standardised Costs'!$E$23:$H$23,0)),'Standardised Costs'!$C$23,0)*Inputs!$C$6
)</f>
        <v>0</v>
      </c>
      <c r="BW9" s="71">
        <f>IF(Inputs!$C$6&lt;10,
   IF(ISNUMBER(MATCH(BW$4,'Standardised Costs'!$E$22:$H$22,0)),'Standardised Costs'!BV22,0),
   IF(ISNUMBER(MATCH(BW$4,'Standardised Costs'!$E$23:$H$23,0)),'Standardised Costs'!$C$23,0)*Inputs!$C$6
)</f>
        <v>0</v>
      </c>
      <c r="BX9" s="71">
        <f>IF(Inputs!$C$6&lt;10,
   IF(ISNUMBER(MATCH(BX$4,'Standardised Costs'!$E$22:$H$22,0)),'Standardised Costs'!BW22,0),
   IF(ISNUMBER(MATCH(BX$4,'Standardised Costs'!$E$23:$H$23,0)),'Standardised Costs'!$C$23,0)*Inputs!$C$6
)</f>
        <v>0</v>
      </c>
      <c r="BY9" s="71">
        <f>IF(Inputs!$C$6&lt;10,
   IF(ISNUMBER(MATCH(BY$4,'Standardised Costs'!$E$22:$H$22,0)),'Standardised Costs'!BX22,0),
   IF(ISNUMBER(MATCH(BY$4,'Standardised Costs'!$E$23:$H$23,0)),'Standardised Costs'!$C$23,0)*Inputs!$C$6
)</f>
        <v>0</v>
      </c>
      <c r="BZ9" s="71">
        <f>IF(Inputs!$C$6&lt;10,
   IF(ISNUMBER(MATCH(BZ$4,'Standardised Costs'!$E$22:$H$22,0)),'Standardised Costs'!BY22,0),
   IF(ISNUMBER(MATCH(BZ$4,'Standardised Costs'!$E$23:$H$23,0)),'Standardised Costs'!$C$23,0)*Inputs!$C$6
)</f>
        <v>0</v>
      </c>
      <c r="CA9" s="71">
        <f>IF(Inputs!$C$6&lt;10,
   IF(ISNUMBER(MATCH(CA$4,'Standardised Costs'!$E$22:$H$22,0)),'Standardised Costs'!BZ22,0),
   IF(ISNUMBER(MATCH(CA$4,'Standardised Costs'!$E$23:$H$23,0)),'Standardised Costs'!$C$23,0)*Inputs!$C$6
)</f>
        <v>0</v>
      </c>
      <c r="CB9" s="71">
        <f>IF(Inputs!$C$6&lt;10,
   IF(ISNUMBER(MATCH(CB$4,'Standardised Costs'!$E$22:$H$22,0)),'Standardised Costs'!CA22,0),
   IF(ISNUMBER(MATCH(CB$4,'Standardised Costs'!$E$23:$H$23,0)),'Standardised Costs'!$C$23,0)*Inputs!$C$6
)</f>
        <v>0</v>
      </c>
      <c r="CC9" s="71">
        <f>IF(Inputs!$C$6&lt;10,
   IF(ISNUMBER(MATCH(CC$4,'Standardised Costs'!$E$22:$H$22,0)),'Standardised Costs'!CB22,0),
   IF(ISNUMBER(MATCH(CC$4,'Standardised Costs'!$E$23:$H$23,0)),'Standardised Costs'!$C$23,0)*Inputs!$C$6
)</f>
        <v>0</v>
      </c>
      <c r="CD9" s="71">
        <f>IF(Inputs!$C$6&lt;10,
   IF(ISNUMBER(MATCH(CD$4,'Standardised Costs'!$E$22:$H$22,0)),'Standardised Costs'!CC22,0),
   IF(ISNUMBER(MATCH(CD$4,'Standardised Costs'!$E$23:$H$23,0)),'Standardised Costs'!$C$23,0)*Inputs!$C$6
)</f>
        <v>0</v>
      </c>
      <c r="CE9" s="71">
        <f>IF(Inputs!$C$6&lt;10,
   IF(ISNUMBER(MATCH(CE$4,'Standardised Costs'!$E$22:$H$22,0)),'Standardised Costs'!CD22,0),
   IF(ISNUMBER(MATCH(CE$4,'Standardised Costs'!$E$23:$H$23,0)),'Standardised Costs'!$C$23,0)*Inputs!$C$6
)</f>
        <v>0</v>
      </c>
      <c r="CF9" s="71">
        <f>IF(Inputs!$C$6&lt;10,
   IF(ISNUMBER(MATCH(CF$4,'Standardised Costs'!$E$22:$H$22,0)),'Standardised Costs'!CE22,0),
   IF(ISNUMBER(MATCH(CF$4,'Standardised Costs'!$E$23:$H$23,0)),'Standardised Costs'!$C$23,0)*Inputs!$C$6
)</f>
        <v>0</v>
      </c>
      <c r="CG9" s="71">
        <f>IF(Inputs!$C$6&lt;10,
   IF(ISNUMBER(MATCH(CG$4,'Standardised Costs'!$E$22:$H$22,0)),'Standardised Costs'!CF22,0),
   IF(ISNUMBER(MATCH(CG$4,'Standardised Costs'!$E$23:$H$23,0)),'Standardised Costs'!$C$23,0)*Inputs!$C$6
)</f>
        <v>0</v>
      </c>
      <c r="CH9" s="71">
        <f>IF(Inputs!$C$6&lt;10,
   IF(ISNUMBER(MATCH(CH$4,'Standardised Costs'!$E$22:$H$22,0)),'Standardised Costs'!CG22,0),
   IF(ISNUMBER(MATCH(CH$4,'Standardised Costs'!$E$23:$H$23,0)),'Standardised Costs'!$C$23,0)*Inputs!$C$6
)</f>
        <v>0</v>
      </c>
      <c r="CI9" s="71">
        <f>IF(Inputs!$C$6&lt;10,
   IF(ISNUMBER(MATCH(CI$4,'Standardised Costs'!$E$22:$H$22,0)),'Standardised Costs'!CH22,0),
   IF(ISNUMBER(MATCH(CI$4,'Standardised Costs'!$E$23:$H$23,0)),'Standardised Costs'!$C$23,0)*Inputs!$C$6
)</f>
        <v>0</v>
      </c>
      <c r="CJ9" s="71">
        <f>IF(Inputs!$C$6&lt;10,
   IF(ISNUMBER(MATCH(CJ$4,'Standardised Costs'!$E$22:$H$22,0)),'Standardised Costs'!CI22,0),
   IF(ISNUMBER(MATCH(CJ$4,'Standardised Costs'!$E$23:$H$23,0)),'Standardised Costs'!$C$23,0)*Inputs!$C$6
)</f>
        <v>0</v>
      </c>
      <c r="CK9" s="71">
        <f>IF(Inputs!$C$6&lt;10,
   IF(ISNUMBER(MATCH(CK$4,'Standardised Costs'!$E$22:$H$22,0)),'Standardised Costs'!CJ22,0),
   IF(ISNUMBER(MATCH(CK$4,'Standardised Costs'!$E$23:$H$23,0)),'Standardised Costs'!$C$23,0)*Inputs!$C$6
)</f>
        <v>0</v>
      </c>
      <c r="CL9" s="71">
        <f>IF(Inputs!$C$6&lt;10,
   IF(ISNUMBER(MATCH(CL$4,'Standardised Costs'!$E$22:$H$22,0)),'Standardised Costs'!CK22,0),
   IF(ISNUMBER(MATCH(CL$4,'Standardised Costs'!$E$23:$H$23,0)),'Standardised Costs'!$C$23,0)*Inputs!$C$6
)</f>
        <v>0</v>
      </c>
      <c r="CM9" s="71">
        <f>IF(Inputs!$C$6&lt;10,
   IF(ISNUMBER(MATCH(CM$4,'Standardised Costs'!$E$22:$H$22,0)),'Standardised Costs'!CL22,0),
   IF(ISNUMBER(MATCH(CM$4,'Standardised Costs'!$E$23:$H$23,0)),'Standardised Costs'!$C$23,0)*Inputs!$C$6
)</f>
        <v>0</v>
      </c>
      <c r="CN9" s="71">
        <f>IF(Inputs!$C$6&lt;10,
   IF(ISNUMBER(MATCH(CN$4,'Standardised Costs'!$E$22:$H$22,0)),'Standardised Costs'!CM22,0),
   IF(ISNUMBER(MATCH(CN$4,'Standardised Costs'!$E$23:$H$23,0)),'Standardised Costs'!$C$23,0)*Inputs!$C$6
)</f>
        <v>0</v>
      </c>
      <c r="CO9" s="71">
        <f>IF(Inputs!$C$6&lt;10,
   IF(ISNUMBER(MATCH(CO$4,'Standardised Costs'!$E$22:$H$22,0)),'Standardised Costs'!CN22,0),
   IF(ISNUMBER(MATCH(CO$4,'Standardised Costs'!$E$23:$H$23,0)),'Standardised Costs'!$C$23,0)*Inputs!$C$6
)</f>
        <v>0</v>
      </c>
      <c r="CP9" s="71">
        <f>IF(Inputs!$C$6&lt;10,
   IF(ISNUMBER(MATCH(CP$4,'Standardised Costs'!$E$22:$H$22,0)),'Standardised Costs'!CO22,0),
   IF(ISNUMBER(MATCH(CP$4,'Standardised Costs'!$E$23:$H$23,0)),'Standardised Costs'!$C$23,0)*Inputs!$C$6
)</f>
        <v>0</v>
      </c>
      <c r="CQ9" s="71">
        <f>IF(Inputs!$C$6&lt;10,
   IF(ISNUMBER(MATCH(CQ$4,'Standardised Costs'!$E$22:$H$22,0)),'Standardised Costs'!CP22,0),
   IF(ISNUMBER(MATCH(CQ$4,'Standardised Costs'!$E$23:$H$23,0)),'Standardised Costs'!$C$23,0)*Inputs!$C$6
)</f>
        <v>0</v>
      </c>
      <c r="CR9" s="71">
        <f>IF(Inputs!$C$6&lt;10,
   IF(ISNUMBER(MATCH(CR$4,'Standardised Costs'!$E$22:$H$22,0)),'Standardised Costs'!CQ22,0),
   IF(ISNUMBER(MATCH(CR$4,'Standardised Costs'!$E$23:$H$23,0)),'Standardised Costs'!$C$23,0)*Inputs!$C$6
)</f>
        <v>0</v>
      </c>
      <c r="CS9" s="71">
        <f>IF(Inputs!$C$6&lt;10,
   IF(ISNUMBER(MATCH(CS$4,'Standardised Costs'!$E$22:$H$22,0)),'Standardised Costs'!CR22,0),
   IF(ISNUMBER(MATCH(CS$4,'Standardised Costs'!$E$23:$H$23,0)),'Standardised Costs'!$C$23,0)*Inputs!$C$6
)</f>
        <v>0</v>
      </c>
      <c r="CT9" s="71">
        <f>IF(Inputs!$C$6&lt;10,
   IF(ISNUMBER(MATCH(CT$4,'Standardised Costs'!$E$22:$H$22,0)),'Standardised Costs'!CS22,0),
   IF(ISNUMBER(MATCH(CT$4,'Standardised Costs'!$E$23:$H$23,0)),'Standardised Costs'!$C$23,0)*Inputs!$C$6
)</f>
        <v>0</v>
      </c>
      <c r="CU9" s="71">
        <f>IF(Inputs!$C$6&lt;10,
   IF(ISNUMBER(MATCH(CU$4,'Standardised Costs'!$E$22:$H$22,0)),'Standardised Costs'!CT22,0),
   IF(ISNUMBER(MATCH(CU$4,'Standardised Costs'!$E$23:$H$23,0)),'Standardised Costs'!$C$23,0)*Inputs!$C$6
)</f>
        <v>0</v>
      </c>
      <c r="CV9" s="71">
        <f>IF(Inputs!$C$6&lt;10,
   IF(ISNUMBER(MATCH(CV$4,'Standardised Costs'!$E$22:$H$22,0)),'Standardised Costs'!CU22,0),
   IF(ISNUMBER(MATCH(CV$4,'Standardised Costs'!$E$23:$H$23,0)),'Standardised Costs'!$C$23,0)*Inputs!$C$6
)</f>
        <v>0</v>
      </c>
      <c r="CW9" s="71">
        <f>IF(Inputs!$C$6&lt;10,
   IF(ISNUMBER(MATCH(CW$4,'Standardised Costs'!$E$22:$H$22,0)),'Standardised Costs'!CV22,0),
   IF(ISNUMBER(MATCH(CW$4,'Standardised Costs'!$E$23:$H$23,0)),'Standardised Costs'!$C$23,0)*Inputs!$C$6
)</f>
        <v>0</v>
      </c>
      <c r="CX9" s="71">
        <f>IF(Inputs!$C$6&lt;10,
   IF(ISNUMBER(MATCH(CX$4,'Standardised Costs'!$E$22:$H$22,0)),'Standardised Costs'!CW22,0),
   IF(ISNUMBER(MATCH(CX$4,'Standardised Costs'!$E$23:$H$23,0)),'Standardised Costs'!$C$23,0)*Inputs!$C$6
)</f>
        <v>0</v>
      </c>
      <c r="CY9" s="71">
        <f>IF(Inputs!$C$6&lt;10,
   IF(ISNUMBER(MATCH(CY$4,'Standardised Costs'!$E$22:$H$22,0)),'Standardised Costs'!CX22,0),
   IF(ISNUMBER(MATCH(CY$4,'Standardised Costs'!$E$23:$H$23,0)),'Standardised Costs'!$C$23,0)*Inputs!$C$6
)</f>
        <v>0</v>
      </c>
    </row>
    <row r="10" spans="1:103" s="68" customFormat="1" ht="12.75" customHeight="1" x14ac:dyDescent="0.2">
      <c r="A10" s="328"/>
      <c r="B10" s="69" t="s">
        <v>184</v>
      </c>
      <c r="C10" s="72">
        <f t="shared" si="0"/>
        <v>0</v>
      </c>
      <c r="D10" s="71">
        <f>IF(ISNUMBER(MATCH(D$4,'Standardised Costs'!$E$24:$H$24,0)),'Standardised Costs'!$C$24,0)*Inputs!$C$42</f>
        <v>0</v>
      </c>
      <c r="E10" s="71">
        <f>IF(ISNUMBER(MATCH(E$4,'Standardised Costs'!$E$24:$H$24,0)),'Standardised Costs'!$C$24,0)*Inputs!$C$42</f>
        <v>0</v>
      </c>
      <c r="F10" s="71">
        <f>IF(ISNUMBER(MATCH(F$4,'Standardised Costs'!$E$24:$H$24,0)),'Standardised Costs'!$C$24,0)*Inputs!$C$42</f>
        <v>0</v>
      </c>
      <c r="G10" s="71">
        <f>IF(ISNUMBER(MATCH(G$4,'Standardised Costs'!$E$24:$H$24,0)),'Standardised Costs'!$C$24,0)*Inputs!$C$42</f>
        <v>0</v>
      </c>
      <c r="H10" s="71">
        <f>IF(ISNUMBER(MATCH(H$4,'Standardised Costs'!$E$24:$H$24,0)),'Standardised Costs'!$C$24,0)*Inputs!$C$42</f>
        <v>0</v>
      </c>
      <c r="I10" s="71">
        <f>IF(ISNUMBER(MATCH(I$4,'Standardised Costs'!$E$24:$H$24,0)),'Standardised Costs'!$C$24,0)*Inputs!$C$42</f>
        <v>0</v>
      </c>
      <c r="J10" s="71">
        <f>IF(ISNUMBER(MATCH(J$4,'Standardised Costs'!$E$24:$H$24,0)),'Standardised Costs'!$C$24,0)*Inputs!$C$42</f>
        <v>0</v>
      </c>
      <c r="K10" s="71">
        <f>IF(ISNUMBER(MATCH(K$4,'Standardised Costs'!$E$24:$H$24,0)),'Standardised Costs'!$C$24,0)*Inputs!$C$42</f>
        <v>0</v>
      </c>
      <c r="L10" s="71">
        <f>IF(ISNUMBER(MATCH(L$4,'Standardised Costs'!$E$24:$H$24,0)),'Standardised Costs'!$C$24,0)*Inputs!$C$42</f>
        <v>0</v>
      </c>
      <c r="M10" s="71">
        <f>IF(ISNUMBER(MATCH(M$4,'Standardised Costs'!$E$24:$H$24,0)),'Standardised Costs'!$C$24,0)*Inputs!$C$42</f>
        <v>0</v>
      </c>
      <c r="N10" s="71">
        <f>IF(ISNUMBER(MATCH(N$4,'Standardised Costs'!$E$24:$H$24,0)),'Standardised Costs'!$C$24,0)*Inputs!$C$42</f>
        <v>0</v>
      </c>
      <c r="O10" s="71">
        <f>IF(ISNUMBER(MATCH(O$4,'Standardised Costs'!$E$24:$H$24,0)),'Standardised Costs'!$C$24,0)*Inputs!$C$42</f>
        <v>0</v>
      </c>
      <c r="P10" s="71">
        <f>IF(ISNUMBER(MATCH(P$4,'Standardised Costs'!$E$24:$H$24,0)),'Standardised Costs'!$C$24,0)*Inputs!$C$42</f>
        <v>0</v>
      </c>
      <c r="Q10" s="71">
        <f>IF(ISNUMBER(MATCH(Q$4,'Standardised Costs'!$E$24:$H$24,0)),'Standardised Costs'!$C$24,0)*Inputs!$C$42</f>
        <v>0</v>
      </c>
      <c r="R10" s="71">
        <f>IF(ISNUMBER(MATCH(R$4,'Standardised Costs'!$E$24:$H$24,0)),'Standardised Costs'!$C$24,0)*Inputs!$C$42</f>
        <v>0</v>
      </c>
      <c r="S10" s="71">
        <f>IF(ISNUMBER(MATCH(S$4,'Standardised Costs'!$E$24:$H$24,0)),'Standardised Costs'!$C$24,0)*Inputs!$C$42</f>
        <v>0</v>
      </c>
      <c r="T10" s="71">
        <f>IF(ISNUMBER(MATCH(T$4,'Standardised Costs'!$E$24:$H$24,0)),'Standardised Costs'!$C$24,0)*Inputs!$C$42</f>
        <v>0</v>
      </c>
      <c r="U10" s="71">
        <f>IF(ISNUMBER(MATCH(U$4,'Standardised Costs'!$E$24:$H$24,0)),'Standardised Costs'!$C$24,0)*Inputs!$C$42</f>
        <v>0</v>
      </c>
      <c r="V10" s="71">
        <f>IF(ISNUMBER(MATCH(V$4,'Standardised Costs'!$E$24:$H$24,0)),'Standardised Costs'!$C$24,0)*Inputs!$C$42</f>
        <v>0</v>
      </c>
      <c r="W10" s="71">
        <f>IF(ISNUMBER(MATCH(W$4,'Standardised Costs'!$E$24:$H$24,0)),'Standardised Costs'!$C$24,0)*Inputs!$C$42</f>
        <v>0</v>
      </c>
      <c r="X10" s="71">
        <f>IF(ISNUMBER(MATCH(X$4,'Standardised Costs'!$E$24:$H$24,0)),'Standardised Costs'!$C$24,0)*Inputs!$C$42</f>
        <v>0</v>
      </c>
      <c r="Y10" s="71">
        <f>IF(ISNUMBER(MATCH(Y$4,'Standardised Costs'!$E$24:$H$24,0)),'Standardised Costs'!$C$24,0)*Inputs!$C$42</f>
        <v>0</v>
      </c>
      <c r="Z10" s="71">
        <f>IF(ISNUMBER(MATCH(Z$4,'Standardised Costs'!$E$24:$H$24,0)),'Standardised Costs'!$C$24,0)*Inputs!$C$42</f>
        <v>0</v>
      </c>
      <c r="AA10" s="71">
        <f>IF(ISNUMBER(MATCH(AA$4,'Standardised Costs'!$E$24:$H$24,0)),'Standardised Costs'!$C$24,0)*Inputs!$C$42</f>
        <v>0</v>
      </c>
      <c r="AB10" s="71">
        <f>IF(ISNUMBER(MATCH(AB$4,'Standardised Costs'!$E$24:$H$24,0)),'Standardised Costs'!$C$24,0)*Inputs!$C$42</f>
        <v>0</v>
      </c>
      <c r="AC10" s="71">
        <f>IF(ISNUMBER(MATCH(AC$4,'Standardised Costs'!$E$24:$H$24,0)),'Standardised Costs'!$C$24,0)*Inputs!$C$42</f>
        <v>0</v>
      </c>
      <c r="AD10" s="71">
        <f>IF(ISNUMBER(MATCH(AD$4,'Standardised Costs'!$E$24:$H$24,0)),'Standardised Costs'!$C$24,0)*Inputs!$C$42</f>
        <v>0</v>
      </c>
      <c r="AE10" s="71">
        <f>IF(ISNUMBER(MATCH(AE$4,'Standardised Costs'!$E$24:$H$24,0)),'Standardised Costs'!$C$24,0)*Inputs!$C$42</f>
        <v>0</v>
      </c>
      <c r="AF10" s="71">
        <f>IF(ISNUMBER(MATCH(AF$4,'Standardised Costs'!$E$24:$H$24,0)),'Standardised Costs'!$C$24,0)*Inputs!$C$42</f>
        <v>0</v>
      </c>
      <c r="AG10" s="71">
        <f>IF(ISNUMBER(MATCH(AG$4,'Standardised Costs'!$E$24:$H$24,0)),'Standardised Costs'!$C$24,0)*Inputs!$C$42</f>
        <v>0</v>
      </c>
      <c r="AH10" s="71">
        <f>IF(ISNUMBER(MATCH(AH$4,'Standardised Costs'!$E$24:$H$24,0)),'Standardised Costs'!$C$24,0)*Inputs!$C$42</f>
        <v>0</v>
      </c>
      <c r="AI10" s="71">
        <f>IF(ISNUMBER(MATCH(AI$4,'Standardised Costs'!$E$24:$H$24,0)),'Standardised Costs'!$C$24,0)*Inputs!$C$42</f>
        <v>0</v>
      </c>
      <c r="AJ10" s="71">
        <f>IF(ISNUMBER(MATCH(AJ$4,'Standardised Costs'!$E$24:$H$24,0)),'Standardised Costs'!$C$24,0)*Inputs!$C$42</f>
        <v>0</v>
      </c>
      <c r="AK10" s="71">
        <f>IF(ISNUMBER(MATCH(AK$4,'Standardised Costs'!$E$24:$H$24,0)),'Standardised Costs'!$C$24,0)*Inputs!$C$42</f>
        <v>0</v>
      </c>
      <c r="AL10" s="71">
        <f>IF(ISNUMBER(MATCH(AL$4,'Standardised Costs'!$E$24:$H$24,0)),'Standardised Costs'!$C$24,0)*Inputs!$C$42</f>
        <v>0</v>
      </c>
      <c r="AM10" s="71">
        <f>IF(ISNUMBER(MATCH(AM$4,'Standardised Costs'!$E$24:$H$24,0)),'Standardised Costs'!$C$24,0)*Inputs!$C$42</f>
        <v>0</v>
      </c>
      <c r="AN10" s="71">
        <f>IF(ISNUMBER(MATCH(AN$4,'Standardised Costs'!$E$24:$H$24,0)),'Standardised Costs'!$C$24,0)*Inputs!$C$42</f>
        <v>0</v>
      </c>
      <c r="AO10" s="71">
        <f>IF(ISNUMBER(MATCH(AO$4,'Standardised Costs'!$E$24:$H$24,0)),'Standardised Costs'!$C$24,0)*Inputs!$C$42</f>
        <v>0</v>
      </c>
      <c r="AP10" s="71">
        <f>IF(ISNUMBER(MATCH(AP$4,'Standardised Costs'!$E$24:$H$24,0)),'Standardised Costs'!$C$24,0)*Inputs!$C$42</f>
        <v>0</v>
      </c>
      <c r="AQ10" s="71">
        <f>IF(ISNUMBER(MATCH(AQ$4,'Standardised Costs'!$E$24:$H$24,0)),'Standardised Costs'!$C$24,0)*Inputs!$C$42</f>
        <v>0</v>
      </c>
      <c r="AR10" s="71">
        <f>IF(ISNUMBER(MATCH(AR$4,'Standardised Costs'!$E$24:$H$24,0)),'Standardised Costs'!$C$24,0)*Inputs!$C$42</f>
        <v>0</v>
      </c>
      <c r="AS10" s="71">
        <f>IF(ISNUMBER(MATCH(AS$4,'Standardised Costs'!$E$24:$H$24,0)),'Standardised Costs'!$C$24,0)*Inputs!$C$42</f>
        <v>0</v>
      </c>
      <c r="AT10" s="71">
        <f>IF(ISNUMBER(MATCH(AT$4,'Standardised Costs'!$E$24:$H$24,0)),'Standardised Costs'!$C$24,0)*Inputs!$C$42</f>
        <v>0</v>
      </c>
      <c r="AU10" s="71">
        <f>IF(ISNUMBER(MATCH(AU$4,'Standardised Costs'!$E$24:$H$24,0)),'Standardised Costs'!$C$24,0)*Inputs!$C$42</f>
        <v>0</v>
      </c>
      <c r="AV10" s="71">
        <f>IF(ISNUMBER(MATCH(AV$4,'Standardised Costs'!$E$24:$H$24,0)),'Standardised Costs'!$C$24,0)*Inputs!$C$42</f>
        <v>0</v>
      </c>
      <c r="AW10" s="71">
        <f>IF(ISNUMBER(MATCH(AW$4,'Standardised Costs'!$E$24:$H$24,0)),'Standardised Costs'!$C$24,0)*Inputs!$C$42</f>
        <v>0</v>
      </c>
      <c r="AX10" s="71">
        <f>IF(ISNUMBER(MATCH(AX$4,'Standardised Costs'!$E$24:$H$24,0)),'Standardised Costs'!$C$24,0)*Inputs!$C$42</f>
        <v>0</v>
      </c>
      <c r="AY10" s="71">
        <f>IF(ISNUMBER(MATCH(AY$4,'Standardised Costs'!$E$24:$H$24,0)),'Standardised Costs'!$C$24,0)*Inputs!$C$42</f>
        <v>0</v>
      </c>
      <c r="AZ10" s="71">
        <f>IF(ISNUMBER(MATCH(AZ$4,'Standardised Costs'!$E$24:$H$24,0)),'Standardised Costs'!$C$24,0)*Inputs!$C$42</f>
        <v>0</v>
      </c>
      <c r="BA10" s="71">
        <f>IF(ISNUMBER(MATCH(BA$4,'Standardised Costs'!$E$24:$H$24,0)),'Standardised Costs'!$C$24,0)*Inputs!$C$42</f>
        <v>0</v>
      </c>
      <c r="BB10" s="71">
        <f>IF(ISNUMBER(MATCH(BB$4,'Standardised Costs'!$E$24:$H$24,0)),'Standardised Costs'!$C$24,0)*Inputs!$C$42</f>
        <v>0</v>
      </c>
      <c r="BC10" s="71">
        <f>IF(ISNUMBER(MATCH(BC$4,'Standardised Costs'!$E$24:$H$24,0)),'Standardised Costs'!$C$24,0)*Inputs!$C$42</f>
        <v>0</v>
      </c>
      <c r="BD10" s="71">
        <f>IF(ISNUMBER(MATCH(BD$4,'Standardised Costs'!$E$24:$H$24,0)),'Standardised Costs'!$C$24,0)*Inputs!$C$42</f>
        <v>0</v>
      </c>
      <c r="BE10" s="71">
        <f>IF(ISNUMBER(MATCH(BE$4,'Standardised Costs'!$E$24:$H$24,0)),'Standardised Costs'!$C$24,0)*Inputs!$C$42</f>
        <v>0</v>
      </c>
      <c r="BF10" s="71">
        <f>IF(ISNUMBER(MATCH(BF$4,'Standardised Costs'!$E$24:$H$24,0)),'Standardised Costs'!$C$24,0)*Inputs!$C$42</f>
        <v>0</v>
      </c>
      <c r="BG10" s="71">
        <f>IF(ISNUMBER(MATCH(BG$4,'Standardised Costs'!$E$24:$H$24,0)),'Standardised Costs'!$C$24,0)*Inputs!$C$42</f>
        <v>0</v>
      </c>
      <c r="BH10" s="71">
        <f>IF(ISNUMBER(MATCH(BH$4,'Standardised Costs'!$E$24:$H$24,0)),'Standardised Costs'!$C$24,0)*Inputs!$C$42</f>
        <v>0</v>
      </c>
      <c r="BI10" s="71">
        <f>IF(ISNUMBER(MATCH(BI$4,'Standardised Costs'!$E$24:$H$24,0)),'Standardised Costs'!$C$24,0)*Inputs!$C$42</f>
        <v>0</v>
      </c>
      <c r="BJ10" s="71">
        <f>IF(ISNUMBER(MATCH(BJ$4,'Standardised Costs'!$E$24:$H$24,0)),'Standardised Costs'!$C$24,0)*Inputs!$C$42</f>
        <v>0</v>
      </c>
      <c r="BK10" s="71">
        <f>IF(ISNUMBER(MATCH(BK$4,'Standardised Costs'!$E$24:$H$24,0)),'Standardised Costs'!$C$24,0)*Inputs!$C$42</f>
        <v>0</v>
      </c>
      <c r="BL10" s="71">
        <f>IF(ISNUMBER(MATCH(BL$4,'Standardised Costs'!$E$24:$H$24,0)),'Standardised Costs'!$C$24,0)*Inputs!$C$42</f>
        <v>0</v>
      </c>
      <c r="BM10" s="71">
        <f>IF(ISNUMBER(MATCH(BM$4,'Standardised Costs'!$E$24:$H$24,0)),'Standardised Costs'!$C$24,0)*Inputs!$C$42</f>
        <v>0</v>
      </c>
      <c r="BN10" s="71">
        <f>IF(ISNUMBER(MATCH(BN$4,'Standardised Costs'!$E$24:$H$24,0)),'Standardised Costs'!$C$24,0)*Inputs!$C$42</f>
        <v>0</v>
      </c>
      <c r="BO10" s="71">
        <f>IF(ISNUMBER(MATCH(BO$4,'Standardised Costs'!$E$24:$H$24,0)),'Standardised Costs'!$C$24,0)*Inputs!$C$42</f>
        <v>0</v>
      </c>
      <c r="BP10" s="71">
        <f>IF(ISNUMBER(MATCH(BP$4,'Standardised Costs'!$E$24:$H$24,0)),'Standardised Costs'!$C$24,0)*Inputs!$C$42</f>
        <v>0</v>
      </c>
      <c r="BQ10" s="71">
        <f>IF(ISNUMBER(MATCH(BQ$4,'Standardised Costs'!$E$24:$H$24,0)),'Standardised Costs'!$C$24,0)*Inputs!$C$42</f>
        <v>0</v>
      </c>
      <c r="BR10" s="71">
        <f>IF(ISNUMBER(MATCH(BR$4,'Standardised Costs'!$E$24:$H$24,0)),'Standardised Costs'!$C$24,0)*Inputs!$C$42</f>
        <v>0</v>
      </c>
      <c r="BS10" s="71">
        <f>IF(ISNUMBER(MATCH(BS$4,'Standardised Costs'!$E$24:$H$24,0)),'Standardised Costs'!$C$24,0)*Inputs!$C$42</f>
        <v>0</v>
      </c>
      <c r="BT10" s="71">
        <f>IF(ISNUMBER(MATCH(BT$4,'Standardised Costs'!$E$24:$H$24,0)),'Standardised Costs'!$C$24,0)*Inputs!$C$42</f>
        <v>0</v>
      </c>
      <c r="BU10" s="71">
        <f>IF(ISNUMBER(MATCH(BU$4,'Standardised Costs'!$E$24:$H$24,0)),'Standardised Costs'!$C$24,0)*Inputs!$C$42</f>
        <v>0</v>
      </c>
      <c r="BV10" s="71">
        <f>IF(ISNUMBER(MATCH(BV$4,'Standardised Costs'!$E$24:$H$24,0)),'Standardised Costs'!$C$24,0)*Inputs!$C$42</f>
        <v>0</v>
      </c>
      <c r="BW10" s="71">
        <f>IF(ISNUMBER(MATCH(BW$4,'Standardised Costs'!$E$24:$H$24,0)),'Standardised Costs'!$C$24,0)*Inputs!$C$42</f>
        <v>0</v>
      </c>
      <c r="BX10" s="71">
        <f>IF(ISNUMBER(MATCH(BX$4,'Standardised Costs'!$E$24:$H$24,0)),'Standardised Costs'!$C$24,0)*Inputs!$C$42</f>
        <v>0</v>
      </c>
      <c r="BY10" s="71">
        <f>IF(ISNUMBER(MATCH(BY$4,'Standardised Costs'!$E$24:$H$24,0)),'Standardised Costs'!$C$24,0)*Inputs!$C$42</f>
        <v>0</v>
      </c>
      <c r="BZ10" s="71">
        <f>IF(ISNUMBER(MATCH(BZ$4,'Standardised Costs'!$E$24:$H$24,0)),'Standardised Costs'!$C$24,0)*Inputs!$C$42</f>
        <v>0</v>
      </c>
      <c r="CA10" s="71">
        <f>IF(ISNUMBER(MATCH(CA$4,'Standardised Costs'!$E$24:$H$24,0)),'Standardised Costs'!$C$24,0)*Inputs!$C$42</f>
        <v>0</v>
      </c>
      <c r="CB10" s="71">
        <f>IF(ISNUMBER(MATCH(CB$4,'Standardised Costs'!$E$24:$H$24,0)),'Standardised Costs'!$C$24,0)*Inputs!$C$42</f>
        <v>0</v>
      </c>
      <c r="CC10" s="71">
        <f>IF(ISNUMBER(MATCH(CC$4,'Standardised Costs'!$E$24:$H$24,0)),'Standardised Costs'!$C$24,0)*Inputs!$C$42</f>
        <v>0</v>
      </c>
      <c r="CD10" s="71">
        <f>IF(ISNUMBER(MATCH(CD$4,'Standardised Costs'!$E$24:$H$24,0)),'Standardised Costs'!$C$24,0)*Inputs!$C$42</f>
        <v>0</v>
      </c>
      <c r="CE10" s="71">
        <f>IF(ISNUMBER(MATCH(CE$4,'Standardised Costs'!$E$24:$H$24,0)),'Standardised Costs'!$C$24,0)*Inputs!$C$42</f>
        <v>0</v>
      </c>
      <c r="CF10" s="71">
        <f>IF(ISNUMBER(MATCH(CF$4,'Standardised Costs'!$E$24:$H$24,0)),'Standardised Costs'!$C$24,0)*Inputs!$C$42</f>
        <v>0</v>
      </c>
      <c r="CG10" s="71">
        <f>IF(ISNUMBER(MATCH(CG$4,'Standardised Costs'!$E$24:$H$24,0)),'Standardised Costs'!$C$24,0)*Inputs!$C$42</f>
        <v>0</v>
      </c>
      <c r="CH10" s="71">
        <f>IF(ISNUMBER(MATCH(CH$4,'Standardised Costs'!$E$24:$H$24,0)),'Standardised Costs'!$C$24,0)*Inputs!$C$42</f>
        <v>0</v>
      </c>
      <c r="CI10" s="71">
        <f>IF(ISNUMBER(MATCH(CI$4,'Standardised Costs'!$E$24:$H$24,0)),'Standardised Costs'!$C$24,0)*Inputs!$C$42</f>
        <v>0</v>
      </c>
      <c r="CJ10" s="71">
        <f>IF(ISNUMBER(MATCH(CJ$4,'Standardised Costs'!$E$24:$H$24,0)),'Standardised Costs'!$C$24,0)*Inputs!$C$42</f>
        <v>0</v>
      </c>
      <c r="CK10" s="71">
        <f>IF(ISNUMBER(MATCH(CK$4,'Standardised Costs'!$E$24:$H$24,0)),'Standardised Costs'!$C$24,0)*Inputs!$C$42</f>
        <v>0</v>
      </c>
      <c r="CL10" s="71">
        <f>IF(ISNUMBER(MATCH(CL$4,'Standardised Costs'!$E$24:$H$24,0)),'Standardised Costs'!$C$24,0)*Inputs!$C$42</f>
        <v>0</v>
      </c>
      <c r="CM10" s="71">
        <f>IF(ISNUMBER(MATCH(CM$4,'Standardised Costs'!$E$24:$H$24,0)),'Standardised Costs'!$C$24,0)*Inputs!$C$42</f>
        <v>0</v>
      </c>
      <c r="CN10" s="71">
        <f>IF(ISNUMBER(MATCH(CN$4,'Standardised Costs'!$E$24:$H$24,0)),'Standardised Costs'!$C$24,0)*Inputs!$C$42</f>
        <v>0</v>
      </c>
      <c r="CO10" s="71">
        <f>IF(ISNUMBER(MATCH(CO$4,'Standardised Costs'!$E$24:$H$24,0)),'Standardised Costs'!$C$24,0)*Inputs!$C$42</f>
        <v>0</v>
      </c>
      <c r="CP10" s="71">
        <f>IF(ISNUMBER(MATCH(CP$4,'Standardised Costs'!$E$24:$H$24,0)),'Standardised Costs'!$C$24,0)*Inputs!$C$42</f>
        <v>0</v>
      </c>
      <c r="CQ10" s="71">
        <f>IF(ISNUMBER(MATCH(CQ$4,'Standardised Costs'!$E$24:$H$24,0)),'Standardised Costs'!$C$24,0)*Inputs!$C$42</f>
        <v>0</v>
      </c>
      <c r="CR10" s="71">
        <f>IF(ISNUMBER(MATCH(CR$4,'Standardised Costs'!$E$24:$H$24,0)),'Standardised Costs'!$C$24,0)*Inputs!$C$42</f>
        <v>0</v>
      </c>
      <c r="CS10" s="71">
        <f>IF(ISNUMBER(MATCH(CS$4,'Standardised Costs'!$E$24:$H$24,0)),'Standardised Costs'!$C$24,0)*Inputs!$C$42</f>
        <v>0</v>
      </c>
      <c r="CT10" s="71">
        <f>IF(ISNUMBER(MATCH(CT$4,'Standardised Costs'!$E$24:$H$24,0)),'Standardised Costs'!$C$24,0)*Inputs!$C$42</f>
        <v>0</v>
      </c>
      <c r="CU10" s="71">
        <f>IF(ISNUMBER(MATCH(CU$4,'Standardised Costs'!$E$24:$H$24,0)),'Standardised Costs'!$C$24,0)*Inputs!$C$42</f>
        <v>0</v>
      </c>
      <c r="CV10" s="71">
        <f>IF(ISNUMBER(MATCH(CV$4,'Standardised Costs'!$E$24:$H$24,0)),'Standardised Costs'!$C$24,0)*Inputs!$C$42</f>
        <v>0</v>
      </c>
      <c r="CW10" s="71">
        <f>IF(ISNUMBER(MATCH(CW$4,'Standardised Costs'!$E$24:$H$24,0)),'Standardised Costs'!$C$24,0)*Inputs!$C$42</f>
        <v>0</v>
      </c>
      <c r="CX10" s="71">
        <f>IF(ISNUMBER(MATCH(CX$4,'Standardised Costs'!$E$24:$H$24,0)),'Standardised Costs'!$C$24,0)*Inputs!$C$42</f>
        <v>0</v>
      </c>
      <c r="CY10" s="71">
        <f>IF(ISNUMBER(MATCH(CY$4,'Standardised Costs'!$E$24:$H$24,0)),'Standardised Costs'!$C$24,0)*Inputs!$C$42</f>
        <v>0</v>
      </c>
    </row>
    <row r="11" spans="1:103" s="68" customFormat="1" ht="12.75" customHeight="1" x14ac:dyDescent="0.2">
      <c r="A11" s="328"/>
      <c r="B11" s="69" t="s">
        <v>185</v>
      </c>
      <c r="C11" s="72">
        <f t="shared" si="0"/>
        <v>0</v>
      </c>
      <c r="D11" s="71">
        <f>IF(ISNUMBER(MATCH(D$4,'Standardised Costs'!$E$25:$H$25,0)),'Standardised Costs'!$C$25,0)*Inputs!$C$43</f>
        <v>0</v>
      </c>
      <c r="E11" s="71">
        <f>IF(ISNUMBER(MATCH(E$4,'Standardised Costs'!$E$25:$H$25,0)),'Standardised Costs'!$C$25,0)*Inputs!$C$43</f>
        <v>0</v>
      </c>
      <c r="F11" s="71">
        <f>IF(ISNUMBER(MATCH(F$4,'Standardised Costs'!$E$25:$H$25,0)),'Standardised Costs'!$C$25,0)*Inputs!$C$43</f>
        <v>0</v>
      </c>
      <c r="G11" s="71">
        <f>IF(ISNUMBER(MATCH(G$4,'Standardised Costs'!$E$25:$H$25,0)),'Standardised Costs'!$C$25,0)*Inputs!$C$43</f>
        <v>0</v>
      </c>
      <c r="H11" s="71">
        <f>IF(ISNUMBER(MATCH(H$4,'Standardised Costs'!$E$25:$H$25,0)),'Standardised Costs'!$C$25,0)*Inputs!$C$43</f>
        <v>0</v>
      </c>
      <c r="I11" s="71">
        <f>IF(ISNUMBER(MATCH(I$4,'Standardised Costs'!$E$25:$H$25,0)),'Standardised Costs'!$C$25,0)*Inputs!$C$43</f>
        <v>0</v>
      </c>
      <c r="J11" s="71">
        <f>IF(ISNUMBER(MATCH(J$4,'Standardised Costs'!$E$25:$H$25,0)),'Standardised Costs'!$C$25,0)*Inputs!$C$43</f>
        <v>0</v>
      </c>
      <c r="K11" s="71">
        <f>IF(ISNUMBER(MATCH(K$4,'Standardised Costs'!$E$25:$H$25,0)),'Standardised Costs'!$C$25,0)*Inputs!$C$43</f>
        <v>0</v>
      </c>
      <c r="L11" s="71">
        <f>IF(ISNUMBER(MATCH(L$4,'Standardised Costs'!$E$25:$H$25,0)),'Standardised Costs'!$C$25,0)*Inputs!$C$43</f>
        <v>0</v>
      </c>
      <c r="M11" s="71">
        <f>IF(ISNUMBER(MATCH(M$4,'Standardised Costs'!$E$25:$H$25,0)),'Standardised Costs'!$C$25,0)*Inputs!$C$43</f>
        <v>0</v>
      </c>
      <c r="N11" s="71">
        <f>IF(ISNUMBER(MATCH(N$4,'Standardised Costs'!$E$25:$H$25,0)),'Standardised Costs'!$C$25,0)*Inputs!$C$43</f>
        <v>0</v>
      </c>
      <c r="O11" s="71">
        <f>IF(ISNUMBER(MATCH(O$4,'Standardised Costs'!$E$25:$H$25,0)),'Standardised Costs'!$C$25,0)*Inputs!$C$43</f>
        <v>0</v>
      </c>
      <c r="P11" s="71">
        <f>IF(ISNUMBER(MATCH(P$4,'Standardised Costs'!$E$25:$H$25,0)),'Standardised Costs'!$C$25,0)*Inputs!$C$43</f>
        <v>0</v>
      </c>
      <c r="Q11" s="71">
        <f>IF(ISNUMBER(MATCH(Q$4,'Standardised Costs'!$E$25:$H$25,0)),'Standardised Costs'!$C$25,0)*Inputs!$C$43</f>
        <v>0</v>
      </c>
      <c r="R11" s="71">
        <f>IF(ISNUMBER(MATCH(R$4,'Standardised Costs'!$E$25:$H$25,0)),'Standardised Costs'!$C$25,0)*Inputs!$C$43</f>
        <v>0</v>
      </c>
      <c r="S11" s="71">
        <f>IF(ISNUMBER(MATCH(S$4,'Standardised Costs'!$E$25:$H$25,0)),'Standardised Costs'!$C$25,0)*Inputs!$C$43</f>
        <v>0</v>
      </c>
      <c r="T11" s="71">
        <f>IF(ISNUMBER(MATCH(T$4,'Standardised Costs'!$E$25:$H$25,0)),'Standardised Costs'!$C$25,0)*Inputs!$C$43</f>
        <v>0</v>
      </c>
      <c r="U11" s="71">
        <f>IF(ISNUMBER(MATCH(U$4,'Standardised Costs'!$E$25:$H$25,0)),'Standardised Costs'!$C$25,0)*Inputs!$C$43</f>
        <v>0</v>
      </c>
      <c r="V11" s="71">
        <f>IF(ISNUMBER(MATCH(V$4,'Standardised Costs'!$E$25:$H$25,0)),'Standardised Costs'!$C$25,0)*Inputs!$C$43</f>
        <v>0</v>
      </c>
      <c r="W11" s="71">
        <f>IF(ISNUMBER(MATCH(W$4,'Standardised Costs'!$E$25:$H$25,0)),'Standardised Costs'!$C$25,0)*Inputs!$C$43</f>
        <v>0</v>
      </c>
      <c r="X11" s="71">
        <f>IF(ISNUMBER(MATCH(X$4,'Standardised Costs'!$E$25:$H$25,0)),'Standardised Costs'!$C$25,0)*Inputs!$C$43</f>
        <v>0</v>
      </c>
      <c r="Y11" s="71">
        <f>IF(ISNUMBER(MATCH(Y$4,'Standardised Costs'!$E$25:$H$25,0)),'Standardised Costs'!$C$25,0)*Inputs!$C$43</f>
        <v>0</v>
      </c>
      <c r="Z11" s="71">
        <f>IF(ISNUMBER(MATCH(Z$4,'Standardised Costs'!$E$25:$H$25,0)),'Standardised Costs'!$C$25,0)*Inputs!$C$43</f>
        <v>0</v>
      </c>
      <c r="AA11" s="71">
        <f>IF(ISNUMBER(MATCH(AA$4,'Standardised Costs'!$E$25:$H$25,0)),'Standardised Costs'!$C$25,0)*Inputs!$C$43</f>
        <v>0</v>
      </c>
      <c r="AB11" s="71">
        <f>IF(ISNUMBER(MATCH(AB$4,'Standardised Costs'!$E$25:$H$25,0)),'Standardised Costs'!$C$25,0)*Inputs!$C$43</f>
        <v>0</v>
      </c>
      <c r="AC11" s="71">
        <f>IF(ISNUMBER(MATCH(AC$4,'Standardised Costs'!$E$25:$H$25,0)),'Standardised Costs'!$C$25,0)*Inputs!$C$43</f>
        <v>0</v>
      </c>
      <c r="AD11" s="71">
        <f>IF(ISNUMBER(MATCH(AD$4,'Standardised Costs'!$E$25:$H$25,0)),'Standardised Costs'!$C$25,0)*Inputs!$C$43</f>
        <v>0</v>
      </c>
      <c r="AE11" s="71">
        <f>IF(ISNUMBER(MATCH(AE$4,'Standardised Costs'!$E$25:$H$25,0)),'Standardised Costs'!$C$25,0)*Inputs!$C$43</f>
        <v>0</v>
      </c>
      <c r="AF11" s="71">
        <f>IF(ISNUMBER(MATCH(AF$4,'Standardised Costs'!$E$25:$H$25,0)),'Standardised Costs'!$C$25,0)*Inputs!$C$43</f>
        <v>0</v>
      </c>
      <c r="AG11" s="71">
        <f>IF(ISNUMBER(MATCH(AG$4,'Standardised Costs'!$E$25:$H$25,0)),'Standardised Costs'!$C$25,0)*Inputs!$C$43</f>
        <v>0</v>
      </c>
      <c r="AH11" s="71">
        <f>IF(ISNUMBER(MATCH(AH$4,'Standardised Costs'!$E$25:$H$25,0)),'Standardised Costs'!$C$25,0)*Inputs!$C$43</f>
        <v>0</v>
      </c>
      <c r="AI11" s="71">
        <f>IF(ISNUMBER(MATCH(AI$4,'Standardised Costs'!$E$25:$H$25,0)),'Standardised Costs'!$C$25,0)*Inputs!$C$43</f>
        <v>0</v>
      </c>
      <c r="AJ11" s="71">
        <f>IF(ISNUMBER(MATCH(AJ$4,'Standardised Costs'!$E$25:$H$25,0)),'Standardised Costs'!$C$25,0)*Inputs!$C$43</f>
        <v>0</v>
      </c>
      <c r="AK11" s="71">
        <f>IF(ISNUMBER(MATCH(AK$4,'Standardised Costs'!$E$25:$H$25,0)),'Standardised Costs'!$C$25,0)*Inputs!$C$43</f>
        <v>0</v>
      </c>
      <c r="AL11" s="71">
        <f>IF(ISNUMBER(MATCH(AL$4,'Standardised Costs'!$E$25:$H$25,0)),'Standardised Costs'!$C$25,0)*Inputs!$C$43</f>
        <v>0</v>
      </c>
      <c r="AM11" s="71">
        <f>IF(ISNUMBER(MATCH(AM$4,'Standardised Costs'!$E$25:$H$25,0)),'Standardised Costs'!$C$25,0)*Inputs!$C$43</f>
        <v>0</v>
      </c>
      <c r="AN11" s="71">
        <f>IF(ISNUMBER(MATCH(AN$4,'Standardised Costs'!$E$25:$H$25,0)),'Standardised Costs'!$C$25,0)*Inputs!$C$43</f>
        <v>0</v>
      </c>
      <c r="AO11" s="71">
        <f>IF(ISNUMBER(MATCH(AO$4,'Standardised Costs'!$E$25:$H$25,0)),'Standardised Costs'!$C$25,0)*Inputs!$C$43</f>
        <v>0</v>
      </c>
      <c r="AP11" s="71">
        <f>IF(ISNUMBER(MATCH(AP$4,'Standardised Costs'!$E$25:$H$25,0)),'Standardised Costs'!$C$25,0)*Inputs!$C$43</f>
        <v>0</v>
      </c>
      <c r="AQ11" s="71">
        <f>IF(ISNUMBER(MATCH(AQ$4,'Standardised Costs'!$E$25:$H$25,0)),'Standardised Costs'!$C$25,0)*Inputs!$C$43</f>
        <v>0</v>
      </c>
      <c r="AR11" s="71">
        <f>IF(ISNUMBER(MATCH(AR$4,'Standardised Costs'!$E$25:$H$25,0)),'Standardised Costs'!$C$25,0)*Inputs!$C$43</f>
        <v>0</v>
      </c>
      <c r="AS11" s="71">
        <f>IF(ISNUMBER(MATCH(AS$4,'Standardised Costs'!$E$25:$H$25,0)),'Standardised Costs'!$C$25,0)*Inputs!$C$43</f>
        <v>0</v>
      </c>
      <c r="AT11" s="71">
        <f>IF(ISNUMBER(MATCH(AT$4,'Standardised Costs'!$E$25:$H$25,0)),'Standardised Costs'!$C$25,0)*Inputs!$C$43</f>
        <v>0</v>
      </c>
      <c r="AU11" s="71">
        <f>IF(ISNUMBER(MATCH(AU$4,'Standardised Costs'!$E$25:$H$25,0)),'Standardised Costs'!$C$25,0)*Inputs!$C$43</f>
        <v>0</v>
      </c>
      <c r="AV11" s="71">
        <f>IF(ISNUMBER(MATCH(AV$4,'Standardised Costs'!$E$25:$H$25,0)),'Standardised Costs'!$C$25,0)*Inputs!$C$43</f>
        <v>0</v>
      </c>
      <c r="AW11" s="71">
        <f>IF(ISNUMBER(MATCH(AW$4,'Standardised Costs'!$E$25:$H$25,0)),'Standardised Costs'!$C$25,0)*Inputs!$C$43</f>
        <v>0</v>
      </c>
      <c r="AX11" s="71">
        <f>IF(ISNUMBER(MATCH(AX$4,'Standardised Costs'!$E$25:$H$25,0)),'Standardised Costs'!$C$25,0)*Inputs!$C$43</f>
        <v>0</v>
      </c>
      <c r="AY11" s="71">
        <f>IF(ISNUMBER(MATCH(AY$4,'Standardised Costs'!$E$25:$H$25,0)),'Standardised Costs'!$C$25,0)*Inputs!$C$43</f>
        <v>0</v>
      </c>
      <c r="AZ11" s="71">
        <f>IF(ISNUMBER(MATCH(AZ$4,'Standardised Costs'!$E$25:$H$25,0)),'Standardised Costs'!$C$25,0)*Inputs!$C$43</f>
        <v>0</v>
      </c>
      <c r="BA11" s="71">
        <f>IF(ISNUMBER(MATCH(BA$4,'Standardised Costs'!$E$25:$H$25,0)),'Standardised Costs'!$C$25,0)*Inputs!$C$43</f>
        <v>0</v>
      </c>
      <c r="BB11" s="71">
        <f>IF(ISNUMBER(MATCH(BB$4,'Standardised Costs'!$E$25:$H$25,0)),'Standardised Costs'!$C$25,0)*Inputs!$C$43</f>
        <v>0</v>
      </c>
      <c r="BC11" s="71">
        <f>IF(ISNUMBER(MATCH(BC$4,'Standardised Costs'!$E$25:$H$25,0)),'Standardised Costs'!$C$25,0)*Inputs!$C$43</f>
        <v>0</v>
      </c>
      <c r="BD11" s="71">
        <f>IF(ISNUMBER(MATCH(BD$4,'Standardised Costs'!$E$25:$H$25,0)),'Standardised Costs'!$C$25,0)*Inputs!$C$43</f>
        <v>0</v>
      </c>
      <c r="BE11" s="71">
        <f>IF(ISNUMBER(MATCH(BE$4,'Standardised Costs'!$E$25:$H$25,0)),'Standardised Costs'!$C$25,0)*Inputs!$C$43</f>
        <v>0</v>
      </c>
      <c r="BF11" s="71">
        <f>IF(ISNUMBER(MATCH(BF$4,'Standardised Costs'!$E$25:$H$25,0)),'Standardised Costs'!$C$25,0)*Inputs!$C$43</f>
        <v>0</v>
      </c>
      <c r="BG11" s="71">
        <f>IF(ISNUMBER(MATCH(BG$4,'Standardised Costs'!$E$25:$H$25,0)),'Standardised Costs'!$C$25,0)*Inputs!$C$43</f>
        <v>0</v>
      </c>
      <c r="BH11" s="71">
        <f>IF(ISNUMBER(MATCH(BH$4,'Standardised Costs'!$E$25:$H$25,0)),'Standardised Costs'!$C$25,0)*Inputs!$C$43</f>
        <v>0</v>
      </c>
      <c r="BI11" s="71">
        <f>IF(ISNUMBER(MATCH(BI$4,'Standardised Costs'!$E$25:$H$25,0)),'Standardised Costs'!$C$25,0)*Inputs!$C$43</f>
        <v>0</v>
      </c>
      <c r="BJ11" s="71">
        <f>IF(ISNUMBER(MATCH(BJ$4,'Standardised Costs'!$E$25:$H$25,0)),'Standardised Costs'!$C$25,0)*Inputs!$C$43</f>
        <v>0</v>
      </c>
      <c r="BK11" s="71">
        <f>IF(ISNUMBER(MATCH(BK$4,'Standardised Costs'!$E$25:$H$25,0)),'Standardised Costs'!$C$25,0)*Inputs!$C$43</f>
        <v>0</v>
      </c>
      <c r="BL11" s="71">
        <f>IF(ISNUMBER(MATCH(BL$4,'Standardised Costs'!$E$25:$H$25,0)),'Standardised Costs'!$C$25,0)*Inputs!$C$43</f>
        <v>0</v>
      </c>
      <c r="BM11" s="71">
        <f>IF(ISNUMBER(MATCH(BM$4,'Standardised Costs'!$E$25:$H$25,0)),'Standardised Costs'!$C$25,0)*Inputs!$C$43</f>
        <v>0</v>
      </c>
      <c r="BN11" s="71">
        <f>IF(ISNUMBER(MATCH(BN$4,'Standardised Costs'!$E$25:$H$25,0)),'Standardised Costs'!$C$25,0)*Inputs!$C$43</f>
        <v>0</v>
      </c>
      <c r="BO11" s="71">
        <f>IF(ISNUMBER(MATCH(BO$4,'Standardised Costs'!$E$25:$H$25,0)),'Standardised Costs'!$C$25,0)*Inputs!$C$43</f>
        <v>0</v>
      </c>
      <c r="BP11" s="71">
        <f>IF(ISNUMBER(MATCH(BP$4,'Standardised Costs'!$E$25:$H$25,0)),'Standardised Costs'!$C$25,0)*Inputs!$C$43</f>
        <v>0</v>
      </c>
      <c r="BQ11" s="71">
        <f>IF(ISNUMBER(MATCH(BQ$4,'Standardised Costs'!$E$25:$H$25,0)),'Standardised Costs'!$C$25,0)*Inputs!$C$43</f>
        <v>0</v>
      </c>
      <c r="BR11" s="71">
        <f>IF(ISNUMBER(MATCH(BR$4,'Standardised Costs'!$E$25:$H$25,0)),'Standardised Costs'!$C$25,0)*Inputs!$C$43</f>
        <v>0</v>
      </c>
      <c r="BS11" s="71">
        <f>IF(ISNUMBER(MATCH(BS$4,'Standardised Costs'!$E$25:$H$25,0)),'Standardised Costs'!$C$25,0)*Inputs!$C$43</f>
        <v>0</v>
      </c>
      <c r="BT11" s="71">
        <f>IF(ISNUMBER(MATCH(BT$4,'Standardised Costs'!$E$25:$H$25,0)),'Standardised Costs'!$C$25,0)*Inputs!$C$43</f>
        <v>0</v>
      </c>
      <c r="BU11" s="71">
        <f>IF(ISNUMBER(MATCH(BU$4,'Standardised Costs'!$E$25:$H$25,0)),'Standardised Costs'!$C$25,0)*Inputs!$C$43</f>
        <v>0</v>
      </c>
      <c r="BV11" s="71">
        <f>IF(ISNUMBER(MATCH(BV$4,'Standardised Costs'!$E$25:$H$25,0)),'Standardised Costs'!$C$25,0)*Inputs!$C$43</f>
        <v>0</v>
      </c>
      <c r="BW11" s="71">
        <f>IF(ISNUMBER(MATCH(BW$4,'Standardised Costs'!$E$25:$H$25,0)),'Standardised Costs'!$C$25,0)*Inputs!$C$43</f>
        <v>0</v>
      </c>
      <c r="BX11" s="71">
        <f>IF(ISNUMBER(MATCH(BX$4,'Standardised Costs'!$E$25:$H$25,0)),'Standardised Costs'!$C$25,0)*Inputs!$C$43</f>
        <v>0</v>
      </c>
      <c r="BY11" s="71">
        <f>IF(ISNUMBER(MATCH(BY$4,'Standardised Costs'!$E$25:$H$25,0)),'Standardised Costs'!$C$25,0)*Inputs!$C$43</f>
        <v>0</v>
      </c>
      <c r="BZ11" s="71">
        <f>IF(ISNUMBER(MATCH(BZ$4,'Standardised Costs'!$E$25:$H$25,0)),'Standardised Costs'!$C$25,0)*Inputs!$C$43</f>
        <v>0</v>
      </c>
      <c r="CA11" s="71">
        <f>IF(ISNUMBER(MATCH(CA$4,'Standardised Costs'!$E$25:$H$25,0)),'Standardised Costs'!$C$25,0)*Inputs!$C$43</f>
        <v>0</v>
      </c>
      <c r="CB11" s="71">
        <f>IF(ISNUMBER(MATCH(CB$4,'Standardised Costs'!$E$25:$H$25,0)),'Standardised Costs'!$C$25,0)*Inputs!$C$43</f>
        <v>0</v>
      </c>
      <c r="CC11" s="71">
        <f>IF(ISNUMBER(MATCH(CC$4,'Standardised Costs'!$E$25:$H$25,0)),'Standardised Costs'!$C$25,0)*Inputs!$C$43</f>
        <v>0</v>
      </c>
      <c r="CD11" s="71">
        <f>IF(ISNUMBER(MATCH(CD$4,'Standardised Costs'!$E$25:$H$25,0)),'Standardised Costs'!$C$25,0)*Inputs!$C$43</f>
        <v>0</v>
      </c>
      <c r="CE11" s="71">
        <f>IF(ISNUMBER(MATCH(CE$4,'Standardised Costs'!$E$25:$H$25,0)),'Standardised Costs'!$C$25,0)*Inputs!$C$43</f>
        <v>0</v>
      </c>
      <c r="CF11" s="71">
        <f>IF(ISNUMBER(MATCH(CF$4,'Standardised Costs'!$E$25:$H$25,0)),'Standardised Costs'!$C$25,0)*Inputs!$C$43</f>
        <v>0</v>
      </c>
      <c r="CG11" s="71">
        <f>IF(ISNUMBER(MATCH(CG$4,'Standardised Costs'!$E$25:$H$25,0)),'Standardised Costs'!$C$25,0)*Inputs!$C$43</f>
        <v>0</v>
      </c>
      <c r="CH11" s="71">
        <f>IF(ISNUMBER(MATCH(CH$4,'Standardised Costs'!$E$25:$H$25,0)),'Standardised Costs'!$C$25,0)*Inputs!$C$43</f>
        <v>0</v>
      </c>
      <c r="CI11" s="71">
        <f>IF(ISNUMBER(MATCH(CI$4,'Standardised Costs'!$E$25:$H$25,0)),'Standardised Costs'!$C$25,0)*Inputs!$C$43</f>
        <v>0</v>
      </c>
      <c r="CJ11" s="71">
        <f>IF(ISNUMBER(MATCH(CJ$4,'Standardised Costs'!$E$25:$H$25,0)),'Standardised Costs'!$C$25,0)*Inputs!$C$43</f>
        <v>0</v>
      </c>
      <c r="CK11" s="71">
        <f>IF(ISNUMBER(MATCH(CK$4,'Standardised Costs'!$E$25:$H$25,0)),'Standardised Costs'!$C$25,0)*Inputs!$C$43</f>
        <v>0</v>
      </c>
      <c r="CL11" s="71">
        <f>IF(ISNUMBER(MATCH(CL$4,'Standardised Costs'!$E$25:$H$25,0)),'Standardised Costs'!$C$25,0)*Inputs!$C$43</f>
        <v>0</v>
      </c>
      <c r="CM11" s="71">
        <f>IF(ISNUMBER(MATCH(CM$4,'Standardised Costs'!$E$25:$H$25,0)),'Standardised Costs'!$C$25,0)*Inputs!$C$43</f>
        <v>0</v>
      </c>
      <c r="CN11" s="71">
        <f>IF(ISNUMBER(MATCH(CN$4,'Standardised Costs'!$E$25:$H$25,0)),'Standardised Costs'!$C$25,0)*Inputs!$C$43</f>
        <v>0</v>
      </c>
      <c r="CO11" s="71">
        <f>IF(ISNUMBER(MATCH(CO$4,'Standardised Costs'!$E$25:$H$25,0)),'Standardised Costs'!$C$25,0)*Inputs!$C$43</f>
        <v>0</v>
      </c>
      <c r="CP11" s="71">
        <f>IF(ISNUMBER(MATCH(CP$4,'Standardised Costs'!$E$25:$H$25,0)),'Standardised Costs'!$C$25,0)*Inputs!$C$43</f>
        <v>0</v>
      </c>
      <c r="CQ11" s="71">
        <f>IF(ISNUMBER(MATCH(CQ$4,'Standardised Costs'!$E$25:$H$25,0)),'Standardised Costs'!$C$25,0)*Inputs!$C$43</f>
        <v>0</v>
      </c>
      <c r="CR11" s="71">
        <f>IF(ISNUMBER(MATCH(CR$4,'Standardised Costs'!$E$25:$H$25,0)),'Standardised Costs'!$C$25,0)*Inputs!$C$43</f>
        <v>0</v>
      </c>
      <c r="CS11" s="71">
        <f>IF(ISNUMBER(MATCH(CS$4,'Standardised Costs'!$E$25:$H$25,0)),'Standardised Costs'!$C$25,0)*Inputs!$C$43</f>
        <v>0</v>
      </c>
      <c r="CT11" s="71">
        <f>IF(ISNUMBER(MATCH(CT$4,'Standardised Costs'!$E$25:$H$25,0)),'Standardised Costs'!$C$25,0)*Inputs!$C$43</f>
        <v>0</v>
      </c>
      <c r="CU11" s="71">
        <f>IF(ISNUMBER(MATCH(CU$4,'Standardised Costs'!$E$25:$H$25,0)),'Standardised Costs'!$C$25,0)*Inputs!$C$43</f>
        <v>0</v>
      </c>
      <c r="CV11" s="71">
        <f>IF(ISNUMBER(MATCH(CV$4,'Standardised Costs'!$E$25:$H$25,0)),'Standardised Costs'!$C$25,0)*Inputs!$C$43</f>
        <v>0</v>
      </c>
      <c r="CW11" s="71">
        <f>IF(ISNUMBER(MATCH(CW$4,'Standardised Costs'!$E$25:$H$25,0)),'Standardised Costs'!$C$25,0)*Inputs!$C$43</f>
        <v>0</v>
      </c>
      <c r="CX11" s="71">
        <f>IF(ISNUMBER(MATCH(CX$4,'Standardised Costs'!$E$25:$H$25,0)),'Standardised Costs'!$C$25,0)*Inputs!$C$43</f>
        <v>0</v>
      </c>
      <c r="CY11" s="71">
        <f>IF(ISNUMBER(MATCH(CY$4,'Standardised Costs'!$E$25:$H$25,0)),'Standardised Costs'!$C$25,0)*Inputs!$C$43</f>
        <v>0</v>
      </c>
    </row>
    <row r="12" spans="1:103" s="68" customFormat="1" ht="12.75" customHeight="1" x14ac:dyDescent="0.2">
      <c r="A12" s="328"/>
      <c r="B12" s="69" t="s">
        <v>186</v>
      </c>
      <c r="C12" s="72">
        <f t="shared" si="0"/>
        <v>0</v>
      </c>
      <c r="D12" s="71">
        <f>IF(ISNUMBER(MATCH(D$4,'Standardised Costs'!$E$26:$H$26,0)),'Standardised Costs'!$C$26,0)*Inputs!$C$44</f>
        <v>0</v>
      </c>
      <c r="E12" s="71">
        <f>IF(ISNUMBER(MATCH(E$4,'Standardised Costs'!$E$26:$H$26,0)),'Standardised Costs'!$C$26,0)*Inputs!$C$44</f>
        <v>0</v>
      </c>
      <c r="F12" s="71">
        <f>IF(ISNUMBER(MATCH(F$4,'Standardised Costs'!$E$26:$H$26,0)),'Standardised Costs'!$C$26,0)*Inputs!$C$44</f>
        <v>0</v>
      </c>
      <c r="G12" s="71">
        <f>IF(ISNUMBER(MATCH(G$4,'Standardised Costs'!$E$26:$H$26,0)),'Standardised Costs'!$C$26,0)*Inputs!$C$44</f>
        <v>0</v>
      </c>
      <c r="H12" s="71">
        <f>IF(ISNUMBER(MATCH(H$4,'Standardised Costs'!$E$26:$H$26,0)),'Standardised Costs'!$C$26,0)*Inputs!$C$44</f>
        <v>0</v>
      </c>
      <c r="I12" s="71">
        <f>IF(ISNUMBER(MATCH(I$4,'Standardised Costs'!$E$26:$H$26,0)),'Standardised Costs'!$C$26,0)*Inputs!$C$44</f>
        <v>0</v>
      </c>
      <c r="J12" s="71">
        <f>IF(ISNUMBER(MATCH(J$4,'Standardised Costs'!$E$26:$H$26,0)),'Standardised Costs'!$C$26,0)*Inputs!$C$44</f>
        <v>0</v>
      </c>
      <c r="K12" s="71">
        <f>IF(ISNUMBER(MATCH(K$4,'Standardised Costs'!$E$26:$H$26,0)),'Standardised Costs'!$C$26,0)*Inputs!$C$44</f>
        <v>0</v>
      </c>
      <c r="L12" s="71">
        <f>IF(ISNUMBER(MATCH(L$4,'Standardised Costs'!$E$26:$H$26,0)),'Standardised Costs'!$C$26,0)*Inputs!$C$44</f>
        <v>0</v>
      </c>
      <c r="M12" s="71">
        <f>IF(ISNUMBER(MATCH(M$4,'Standardised Costs'!$E$26:$H$26,0)),'Standardised Costs'!$C$26,0)*Inputs!$C$44</f>
        <v>0</v>
      </c>
      <c r="N12" s="71">
        <f>IF(ISNUMBER(MATCH(N$4,'Standardised Costs'!$E$26:$H$26,0)),'Standardised Costs'!$C$26,0)*Inputs!$C$44</f>
        <v>0</v>
      </c>
      <c r="O12" s="71">
        <f>IF(ISNUMBER(MATCH(O$4,'Standardised Costs'!$E$26:$H$26,0)),'Standardised Costs'!$C$26,0)*Inputs!$C$44</f>
        <v>0</v>
      </c>
      <c r="P12" s="71">
        <f>IF(ISNUMBER(MATCH(P$4,'Standardised Costs'!$E$26:$H$26,0)),'Standardised Costs'!$C$26,0)*Inputs!$C$44</f>
        <v>0</v>
      </c>
      <c r="Q12" s="71">
        <f>IF(ISNUMBER(MATCH(Q$4,'Standardised Costs'!$E$26:$H$26,0)),'Standardised Costs'!$C$26,0)*Inputs!$C$44</f>
        <v>0</v>
      </c>
      <c r="R12" s="71">
        <f>IF(ISNUMBER(MATCH(R$4,'Standardised Costs'!$E$26:$H$26,0)),'Standardised Costs'!$C$26,0)*Inputs!$C$44</f>
        <v>0</v>
      </c>
      <c r="S12" s="71">
        <f>IF(ISNUMBER(MATCH(S$4,'Standardised Costs'!$E$26:$H$26,0)),'Standardised Costs'!$C$26,0)*Inputs!$C$44</f>
        <v>0</v>
      </c>
      <c r="T12" s="71">
        <f>IF(ISNUMBER(MATCH(T$4,'Standardised Costs'!$E$26:$H$26,0)),'Standardised Costs'!$C$26,0)*Inputs!$C$44</f>
        <v>0</v>
      </c>
      <c r="U12" s="71">
        <f>IF(ISNUMBER(MATCH(U$4,'Standardised Costs'!$E$26:$H$26,0)),'Standardised Costs'!$C$26,0)*Inputs!$C$44</f>
        <v>0</v>
      </c>
      <c r="V12" s="71">
        <f>IF(ISNUMBER(MATCH(V$4,'Standardised Costs'!$E$26:$H$26,0)),'Standardised Costs'!$C$26,0)*Inputs!$C$44</f>
        <v>0</v>
      </c>
      <c r="W12" s="71">
        <f>IF(ISNUMBER(MATCH(W$4,'Standardised Costs'!$E$26:$H$26,0)),'Standardised Costs'!$C$26,0)*Inputs!$C$44</f>
        <v>0</v>
      </c>
      <c r="X12" s="71">
        <f>IF(ISNUMBER(MATCH(X$4,'Standardised Costs'!$E$26:$H$26,0)),'Standardised Costs'!$C$26,0)*Inputs!$C$44</f>
        <v>0</v>
      </c>
      <c r="Y12" s="71">
        <f>IF(ISNUMBER(MATCH(Y$4,'Standardised Costs'!$E$26:$H$26,0)),'Standardised Costs'!$C$26,0)*Inputs!$C$44</f>
        <v>0</v>
      </c>
      <c r="Z12" s="71">
        <f>IF(ISNUMBER(MATCH(Z$4,'Standardised Costs'!$E$26:$H$26,0)),'Standardised Costs'!$C$26,0)*Inputs!$C$44</f>
        <v>0</v>
      </c>
      <c r="AA12" s="71">
        <f>IF(ISNUMBER(MATCH(AA$4,'Standardised Costs'!$E$26:$H$26,0)),'Standardised Costs'!$C$26,0)*Inputs!$C$44</f>
        <v>0</v>
      </c>
      <c r="AB12" s="71">
        <f>IF(ISNUMBER(MATCH(AB$4,'Standardised Costs'!$E$26:$H$26,0)),'Standardised Costs'!$C$26,0)*Inputs!$C$44</f>
        <v>0</v>
      </c>
      <c r="AC12" s="71">
        <f>IF(ISNUMBER(MATCH(AC$4,'Standardised Costs'!$E$26:$H$26,0)),'Standardised Costs'!$C$26,0)*Inputs!$C$44</f>
        <v>0</v>
      </c>
      <c r="AD12" s="71">
        <f>IF(ISNUMBER(MATCH(AD$4,'Standardised Costs'!$E$26:$H$26,0)),'Standardised Costs'!$C$26,0)*Inputs!$C$44</f>
        <v>0</v>
      </c>
      <c r="AE12" s="71">
        <f>IF(ISNUMBER(MATCH(AE$4,'Standardised Costs'!$E$26:$H$26,0)),'Standardised Costs'!$C$26,0)*Inputs!$C$44</f>
        <v>0</v>
      </c>
      <c r="AF12" s="71">
        <f>IF(ISNUMBER(MATCH(AF$4,'Standardised Costs'!$E$26:$H$26,0)),'Standardised Costs'!$C$26,0)*Inputs!$C$44</f>
        <v>0</v>
      </c>
      <c r="AG12" s="71">
        <f>IF(ISNUMBER(MATCH(AG$4,'Standardised Costs'!$E$26:$H$26,0)),'Standardised Costs'!$C$26,0)*Inputs!$C$44</f>
        <v>0</v>
      </c>
      <c r="AH12" s="71">
        <f>IF(ISNUMBER(MATCH(AH$4,'Standardised Costs'!$E$26:$H$26,0)),'Standardised Costs'!$C$26,0)*Inputs!$C$44</f>
        <v>0</v>
      </c>
      <c r="AI12" s="71">
        <f>IF(ISNUMBER(MATCH(AI$4,'Standardised Costs'!$E$26:$H$26,0)),'Standardised Costs'!$C$26,0)*Inputs!$C$44</f>
        <v>0</v>
      </c>
      <c r="AJ12" s="71">
        <f>IF(ISNUMBER(MATCH(AJ$4,'Standardised Costs'!$E$26:$H$26,0)),'Standardised Costs'!$C$26,0)*Inputs!$C$44</f>
        <v>0</v>
      </c>
      <c r="AK12" s="71">
        <f>IF(ISNUMBER(MATCH(AK$4,'Standardised Costs'!$E$26:$H$26,0)),'Standardised Costs'!$C$26,0)*Inputs!$C$44</f>
        <v>0</v>
      </c>
      <c r="AL12" s="71">
        <f>IF(ISNUMBER(MATCH(AL$4,'Standardised Costs'!$E$26:$H$26,0)),'Standardised Costs'!$C$26,0)*Inputs!$C$44</f>
        <v>0</v>
      </c>
      <c r="AM12" s="71">
        <f>IF(ISNUMBER(MATCH(AM$4,'Standardised Costs'!$E$26:$H$26,0)),'Standardised Costs'!$C$26,0)*Inputs!$C$44</f>
        <v>0</v>
      </c>
      <c r="AN12" s="71">
        <f>IF(ISNUMBER(MATCH(AN$4,'Standardised Costs'!$E$26:$H$26,0)),'Standardised Costs'!$C$26,0)*Inputs!$C$44</f>
        <v>0</v>
      </c>
      <c r="AO12" s="71">
        <f>IF(ISNUMBER(MATCH(AO$4,'Standardised Costs'!$E$26:$H$26,0)),'Standardised Costs'!$C$26,0)*Inputs!$C$44</f>
        <v>0</v>
      </c>
      <c r="AP12" s="71">
        <f>IF(ISNUMBER(MATCH(AP$4,'Standardised Costs'!$E$26:$H$26,0)),'Standardised Costs'!$C$26,0)*Inputs!$C$44</f>
        <v>0</v>
      </c>
      <c r="AQ12" s="71">
        <f>IF(ISNUMBER(MATCH(AQ$4,'Standardised Costs'!$E$26:$H$26,0)),'Standardised Costs'!$C$26,0)*Inputs!$C$44</f>
        <v>0</v>
      </c>
      <c r="AR12" s="71">
        <f>IF(ISNUMBER(MATCH(AR$4,'Standardised Costs'!$E$26:$H$26,0)),'Standardised Costs'!$C$26,0)*Inputs!$C$44</f>
        <v>0</v>
      </c>
      <c r="AS12" s="71">
        <f>IF(ISNUMBER(MATCH(AS$4,'Standardised Costs'!$E$26:$H$26,0)),'Standardised Costs'!$C$26,0)*Inputs!$C$44</f>
        <v>0</v>
      </c>
      <c r="AT12" s="71">
        <f>IF(ISNUMBER(MATCH(AT$4,'Standardised Costs'!$E$26:$H$26,0)),'Standardised Costs'!$C$26,0)*Inputs!$C$44</f>
        <v>0</v>
      </c>
      <c r="AU12" s="71">
        <f>IF(ISNUMBER(MATCH(AU$4,'Standardised Costs'!$E$26:$H$26,0)),'Standardised Costs'!$C$26,0)*Inputs!$C$44</f>
        <v>0</v>
      </c>
      <c r="AV12" s="71">
        <f>IF(ISNUMBER(MATCH(AV$4,'Standardised Costs'!$E$26:$H$26,0)),'Standardised Costs'!$C$26,0)*Inputs!$C$44</f>
        <v>0</v>
      </c>
      <c r="AW12" s="71">
        <f>IF(ISNUMBER(MATCH(AW$4,'Standardised Costs'!$E$26:$H$26,0)),'Standardised Costs'!$C$26,0)*Inputs!$C$44</f>
        <v>0</v>
      </c>
      <c r="AX12" s="71">
        <f>IF(ISNUMBER(MATCH(AX$4,'Standardised Costs'!$E$26:$H$26,0)),'Standardised Costs'!$C$26,0)*Inputs!$C$44</f>
        <v>0</v>
      </c>
      <c r="AY12" s="71">
        <f>IF(ISNUMBER(MATCH(AY$4,'Standardised Costs'!$E$26:$H$26,0)),'Standardised Costs'!$C$26,0)*Inputs!$C$44</f>
        <v>0</v>
      </c>
      <c r="AZ12" s="71">
        <f>IF(ISNUMBER(MATCH(AZ$4,'Standardised Costs'!$E$26:$H$26,0)),'Standardised Costs'!$C$26,0)*Inputs!$C$44</f>
        <v>0</v>
      </c>
      <c r="BA12" s="71">
        <f>IF(ISNUMBER(MATCH(BA$4,'Standardised Costs'!$E$26:$H$26,0)),'Standardised Costs'!$C$26,0)*Inputs!$C$44</f>
        <v>0</v>
      </c>
      <c r="BB12" s="71">
        <f>IF(ISNUMBER(MATCH(BB$4,'Standardised Costs'!$E$26:$H$26,0)),'Standardised Costs'!$C$26,0)*Inputs!$C$44</f>
        <v>0</v>
      </c>
      <c r="BC12" s="71">
        <f>IF(ISNUMBER(MATCH(BC$4,'Standardised Costs'!$E$26:$H$26,0)),'Standardised Costs'!$C$26,0)*Inputs!$C$44</f>
        <v>0</v>
      </c>
      <c r="BD12" s="71">
        <f>IF(ISNUMBER(MATCH(BD$4,'Standardised Costs'!$E$26:$H$26,0)),'Standardised Costs'!$C$26,0)*Inputs!$C$44</f>
        <v>0</v>
      </c>
      <c r="BE12" s="71">
        <f>IF(ISNUMBER(MATCH(BE$4,'Standardised Costs'!$E$26:$H$26,0)),'Standardised Costs'!$C$26,0)*Inputs!$C$44</f>
        <v>0</v>
      </c>
      <c r="BF12" s="71">
        <f>IF(ISNUMBER(MATCH(BF$4,'Standardised Costs'!$E$26:$H$26,0)),'Standardised Costs'!$C$26,0)*Inputs!$C$44</f>
        <v>0</v>
      </c>
      <c r="BG12" s="71">
        <f>IF(ISNUMBER(MATCH(BG$4,'Standardised Costs'!$E$26:$H$26,0)),'Standardised Costs'!$C$26,0)*Inputs!$C$44</f>
        <v>0</v>
      </c>
      <c r="BH12" s="71">
        <f>IF(ISNUMBER(MATCH(BH$4,'Standardised Costs'!$E$26:$H$26,0)),'Standardised Costs'!$C$26,0)*Inputs!$C$44</f>
        <v>0</v>
      </c>
      <c r="BI12" s="71">
        <f>IF(ISNUMBER(MATCH(BI$4,'Standardised Costs'!$E$26:$H$26,0)),'Standardised Costs'!$C$26,0)*Inputs!$C$44</f>
        <v>0</v>
      </c>
      <c r="BJ12" s="71">
        <f>IF(ISNUMBER(MATCH(BJ$4,'Standardised Costs'!$E$26:$H$26,0)),'Standardised Costs'!$C$26,0)*Inputs!$C$44</f>
        <v>0</v>
      </c>
      <c r="BK12" s="71">
        <f>IF(ISNUMBER(MATCH(BK$4,'Standardised Costs'!$E$26:$H$26,0)),'Standardised Costs'!$C$26,0)*Inputs!$C$44</f>
        <v>0</v>
      </c>
      <c r="BL12" s="71">
        <f>IF(ISNUMBER(MATCH(BL$4,'Standardised Costs'!$E$26:$H$26,0)),'Standardised Costs'!$C$26,0)*Inputs!$C$44</f>
        <v>0</v>
      </c>
      <c r="BM12" s="71">
        <f>IF(ISNUMBER(MATCH(BM$4,'Standardised Costs'!$E$26:$H$26,0)),'Standardised Costs'!$C$26,0)*Inputs!$C$44</f>
        <v>0</v>
      </c>
      <c r="BN12" s="71">
        <f>IF(ISNUMBER(MATCH(BN$4,'Standardised Costs'!$E$26:$H$26,0)),'Standardised Costs'!$C$26,0)*Inputs!$C$44</f>
        <v>0</v>
      </c>
      <c r="BO12" s="71">
        <f>IF(ISNUMBER(MATCH(BO$4,'Standardised Costs'!$E$26:$H$26,0)),'Standardised Costs'!$C$26,0)*Inputs!$C$44</f>
        <v>0</v>
      </c>
      <c r="BP12" s="71">
        <f>IF(ISNUMBER(MATCH(BP$4,'Standardised Costs'!$E$26:$H$26,0)),'Standardised Costs'!$C$26,0)*Inputs!$C$44</f>
        <v>0</v>
      </c>
      <c r="BQ12" s="71">
        <f>IF(ISNUMBER(MATCH(BQ$4,'Standardised Costs'!$E$26:$H$26,0)),'Standardised Costs'!$C$26,0)*Inputs!$C$44</f>
        <v>0</v>
      </c>
      <c r="BR12" s="71">
        <f>IF(ISNUMBER(MATCH(BR$4,'Standardised Costs'!$E$26:$H$26,0)),'Standardised Costs'!$C$26,0)*Inputs!$C$44</f>
        <v>0</v>
      </c>
      <c r="BS12" s="71">
        <f>IF(ISNUMBER(MATCH(BS$4,'Standardised Costs'!$E$26:$H$26,0)),'Standardised Costs'!$C$26,0)*Inputs!$C$44</f>
        <v>0</v>
      </c>
      <c r="BT12" s="71">
        <f>IF(ISNUMBER(MATCH(BT$4,'Standardised Costs'!$E$26:$H$26,0)),'Standardised Costs'!$C$26,0)*Inputs!$C$44</f>
        <v>0</v>
      </c>
      <c r="BU12" s="71">
        <f>IF(ISNUMBER(MATCH(BU$4,'Standardised Costs'!$E$26:$H$26,0)),'Standardised Costs'!$C$26,0)*Inputs!$C$44</f>
        <v>0</v>
      </c>
      <c r="BV12" s="71">
        <f>IF(ISNUMBER(MATCH(BV$4,'Standardised Costs'!$E$26:$H$26,0)),'Standardised Costs'!$C$26,0)*Inputs!$C$44</f>
        <v>0</v>
      </c>
      <c r="BW12" s="71">
        <f>IF(ISNUMBER(MATCH(BW$4,'Standardised Costs'!$E$26:$H$26,0)),'Standardised Costs'!$C$26,0)*Inputs!$C$44</f>
        <v>0</v>
      </c>
      <c r="BX12" s="71">
        <f>IF(ISNUMBER(MATCH(BX$4,'Standardised Costs'!$E$26:$H$26,0)),'Standardised Costs'!$C$26,0)*Inputs!$C$44</f>
        <v>0</v>
      </c>
      <c r="BY12" s="71">
        <f>IF(ISNUMBER(MATCH(BY$4,'Standardised Costs'!$E$26:$H$26,0)),'Standardised Costs'!$C$26,0)*Inputs!$C$44</f>
        <v>0</v>
      </c>
      <c r="BZ12" s="71">
        <f>IF(ISNUMBER(MATCH(BZ$4,'Standardised Costs'!$E$26:$H$26,0)),'Standardised Costs'!$C$26,0)*Inputs!$C$44</f>
        <v>0</v>
      </c>
      <c r="CA12" s="71">
        <f>IF(ISNUMBER(MATCH(CA$4,'Standardised Costs'!$E$26:$H$26,0)),'Standardised Costs'!$C$26,0)*Inputs!$C$44</f>
        <v>0</v>
      </c>
      <c r="CB12" s="71">
        <f>IF(ISNUMBER(MATCH(CB$4,'Standardised Costs'!$E$26:$H$26,0)),'Standardised Costs'!$C$26,0)*Inputs!$C$44</f>
        <v>0</v>
      </c>
      <c r="CC12" s="71">
        <f>IF(ISNUMBER(MATCH(CC$4,'Standardised Costs'!$E$26:$H$26,0)),'Standardised Costs'!$C$26,0)*Inputs!$C$44</f>
        <v>0</v>
      </c>
      <c r="CD12" s="71">
        <f>IF(ISNUMBER(MATCH(CD$4,'Standardised Costs'!$E$26:$H$26,0)),'Standardised Costs'!$C$26,0)*Inputs!$C$44</f>
        <v>0</v>
      </c>
      <c r="CE12" s="71">
        <f>IF(ISNUMBER(MATCH(CE$4,'Standardised Costs'!$E$26:$H$26,0)),'Standardised Costs'!$C$26,0)*Inputs!$C$44</f>
        <v>0</v>
      </c>
      <c r="CF12" s="71">
        <f>IF(ISNUMBER(MATCH(CF$4,'Standardised Costs'!$E$26:$H$26,0)),'Standardised Costs'!$C$26,0)*Inputs!$C$44</f>
        <v>0</v>
      </c>
      <c r="CG12" s="71">
        <f>IF(ISNUMBER(MATCH(CG$4,'Standardised Costs'!$E$26:$H$26,0)),'Standardised Costs'!$C$26,0)*Inputs!$C$44</f>
        <v>0</v>
      </c>
      <c r="CH12" s="71">
        <f>IF(ISNUMBER(MATCH(CH$4,'Standardised Costs'!$E$26:$H$26,0)),'Standardised Costs'!$C$26,0)*Inputs!$C$44</f>
        <v>0</v>
      </c>
      <c r="CI12" s="71">
        <f>IF(ISNUMBER(MATCH(CI$4,'Standardised Costs'!$E$26:$H$26,0)),'Standardised Costs'!$C$26,0)*Inputs!$C$44</f>
        <v>0</v>
      </c>
      <c r="CJ12" s="71">
        <f>IF(ISNUMBER(MATCH(CJ$4,'Standardised Costs'!$E$26:$H$26,0)),'Standardised Costs'!$C$26,0)*Inputs!$C$44</f>
        <v>0</v>
      </c>
      <c r="CK12" s="71">
        <f>IF(ISNUMBER(MATCH(CK$4,'Standardised Costs'!$E$26:$H$26,0)),'Standardised Costs'!$C$26,0)*Inputs!$C$44</f>
        <v>0</v>
      </c>
      <c r="CL12" s="71">
        <f>IF(ISNUMBER(MATCH(CL$4,'Standardised Costs'!$E$26:$H$26,0)),'Standardised Costs'!$C$26,0)*Inputs!$C$44</f>
        <v>0</v>
      </c>
      <c r="CM12" s="71">
        <f>IF(ISNUMBER(MATCH(CM$4,'Standardised Costs'!$E$26:$H$26,0)),'Standardised Costs'!$C$26,0)*Inputs!$C$44</f>
        <v>0</v>
      </c>
      <c r="CN12" s="71">
        <f>IF(ISNUMBER(MATCH(CN$4,'Standardised Costs'!$E$26:$H$26,0)),'Standardised Costs'!$C$26,0)*Inputs!$C$44</f>
        <v>0</v>
      </c>
      <c r="CO12" s="71">
        <f>IF(ISNUMBER(MATCH(CO$4,'Standardised Costs'!$E$26:$H$26,0)),'Standardised Costs'!$C$26,0)*Inputs!$C$44</f>
        <v>0</v>
      </c>
      <c r="CP12" s="71">
        <f>IF(ISNUMBER(MATCH(CP$4,'Standardised Costs'!$E$26:$H$26,0)),'Standardised Costs'!$C$26,0)*Inputs!$C$44</f>
        <v>0</v>
      </c>
      <c r="CQ12" s="71">
        <f>IF(ISNUMBER(MATCH(CQ$4,'Standardised Costs'!$E$26:$H$26,0)),'Standardised Costs'!$C$26,0)*Inputs!$C$44</f>
        <v>0</v>
      </c>
      <c r="CR12" s="71">
        <f>IF(ISNUMBER(MATCH(CR$4,'Standardised Costs'!$E$26:$H$26,0)),'Standardised Costs'!$C$26,0)*Inputs!$C$44</f>
        <v>0</v>
      </c>
      <c r="CS12" s="71">
        <f>IF(ISNUMBER(MATCH(CS$4,'Standardised Costs'!$E$26:$H$26,0)),'Standardised Costs'!$C$26,0)*Inputs!$C$44</f>
        <v>0</v>
      </c>
      <c r="CT12" s="71">
        <f>IF(ISNUMBER(MATCH(CT$4,'Standardised Costs'!$E$26:$H$26,0)),'Standardised Costs'!$C$26,0)*Inputs!$C$44</f>
        <v>0</v>
      </c>
      <c r="CU12" s="71">
        <f>IF(ISNUMBER(MATCH(CU$4,'Standardised Costs'!$E$26:$H$26,0)),'Standardised Costs'!$C$26,0)*Inputs!$C$44</f>
        <v>0</v>
      </c>
      <c r="CV12" s="71">
        <f>IF(ISNUMBER(MATCH(CV$4,'Standardised Costs'!$E$26:$H$26,0)),'Standardised Costs'!$C$26,0)*Inputs!$C$44</f>
        <v>0</v>
      </c>
      <c r="CW12" s="71">
        <f>IF(ISNUMBER(MATCH(CW$4,'Standardised Costs'!$E$26:$H$26,0)),'Standardised Costs'!$C$26,0)*Inputs!$C$44</f>
        <v>0</v>
      </c>
      <c r="CX12" s="71">
        <f>IF(ISNUMBER(MATCH(CX$4,'Standardised Costs'!$E$26:$H$26,0)),'Standardised Costs'!$C$26,0)*Inputs!$C$44</f>
        <v>0</v>
      </c>
      <c r="CY12" s="71">
        <f>IF(ISNUMBER(MATCH(CY$4,'Standardised Costs'!$E$26:$H$26,0)),'Standardised Costs'!$C$26,0)*Inputs!$C$44</f>
        <v>0</v>
      </c>
    </row>
    <row r="13" spans="1:103" s="68" customFormat="1" ht="12.75" customHeight="1" x14ac:dyDescent="0.2">
      <c r="A13" s="328"/>
      <c r="B13" s="73" t="s">
        <v>187</v>
      </c>
      <c r="C13" s="72">
        <f t="shared" si="0"/>
        <v>0</v>
      </c>
      <c r="D13" s="71">
        <f>IF(ISNUMBER(MATCH(D$4,'Standardised Costs'!$E$28:$H$28,0)),'Standardised Costs'!$C$28,0)*Inputs!$C$47</f>
        <v>0</v>
      </c>
      <c r="E13" s="71">
        <f>IF(ISNUMBER(MATCH(E$4,'Standardised Costs'!$E$28:$H$28,0)),'Standardised Costs'!$C$28,0)*Inputs!$C$47</f>
        <v>0</v>
      </c>
      <c r="F13" s="71">
        <f>IF(ISNUMBER(MATCH(F$4,'Standardised Costs'!$E$28:$H$28,0)),'Standardised Costs'!$C$28,0)*Inputs!$C$47</f>
        <v>0</v>
      </c>
      <c r="G13" s="71">
        <f>IF(ISNUMBER(MATCH(G$4,'Standardised Costs'!$E$28:$H$28,0)),'Standardised Costs'!$C$28,0)*Inputs!$C$47</f>
        <v>0</v>
      </c>
      <c r="H13" s="71">
        <f>IF(ISNUMBER(MATCH(H$4,'Standardised Costs'!$E$28:$H$28,0)),'Standardised Costs'!$C$28,0)*Inputs!$C$47</f>
        <v>0</v>
      </c>
      <c r="I13" s="71">
        <f>IF(ISNUMBER(MATCH(I$4,'Standardised Costs'!$E$28:$H$28,0)),'Standardised Costs'!$C$28,0)*Inputs!$C$47</f>
        <v>0</v>
      </c>
      <c r="J13" s="71">
        <f>IF(ISNUMBER(MATCH(J$4,'Standardised Costs'!$E$28:$H$28,0)),'Standardised Costs'!$C$28,0)*Inputs!$C$47</f>
        <v>0</v>
      </c>
      <c r="K13" s="71">
        <f>IF(ISNUMBER(MATCH(K$4,'Standardised Costs'!$E$28:$H$28,0)),'Standardised Costs'!$C$28,0)*Inputs!$C$47</f>
        <v>0</v>
      </c>
      <c r="L13" s="71">
        <f>IF(ISNUMBER(MATCH(L$4,'Standardised Costs'!$E$28:$H$28,0)),'Standardised Costs'!$C$28,0)*Inputs!$C$47</f>
        <v>0</v>
      </c>
      <c r="M13" s="71">
        <f>IF(ISNUMBER(MATCH(M$4,'Standardised Costs'!$E$28:$H$28,0)),'Standardised Costs'!$C$28,0)*Inputs!$C$47</f>
        <v>0</v>
      </c>
      <c r="N13" s="71">
        <f>IF(ISNUMBER(MATCH(N$4,'Standardised Costs'!$E$28:$H$28,0)),'Standardised Costs'!$C$28,0)*Inputs!$C$47</f>
        <v>0</v>
      </c>
      <c r="O13" s="71">
        <f>IF(ISNUMBER(MATCH(O$4,'Standardised Costs'!$E$28:$H$28,0)),'Standardised Costs'!$C$28,0)*Inputs!$C$47</f>
        <v>0</v>
      </c>
      <c r="P13" s="71">
        <f>IF(ISNUMBER(MATCH(P$4,'Standardised Costs'!$E$28:$H$28,0)),'Standardised Costs'!$C$28,0)*Inputs!$C$47</f>
        <v>0</v>
      </c>
      <c r="Q13" s="71">
        <f>IF(ISNUMBER(MATCH(Q$4,'Standardised Costs'!$E$28:$H$28,0)),'Standardised Costs'!$C$28,0)*Inputs!$C$47</f>
        <v>0</v>
      </c>
      <c r="R13" s="71">
        <f>IF(ISNUMBER(MATCH(R$4,'Standardised Costs'!$E$28:$H$28,0)),'Standardised Costs'!$C$28,0)*Inputs!$C$47</f>
        <v>0</v>
      </c>
      <c r="S13" s="71">
        <f>IF(ISNUMBER(MATCH(S$4,'Standardised Costs'!$E$28:$H$28,0)),'Standardised Costs'!$C$28,0)*Inputs!$C$47</f>
        <v>0</v>
      </c>
      <c r="T13" s="71">
        <f>IF(ISNUMBER(MATCH(T$4,'Standardised Costs'!$E$28:$H$28,0)),'Standardised Costs'!$C$28,0)*Inputs!$C$47</f>
        <v>0</v>
      </c>
      <c r="U13" s="71">
        <f>IF(ISNUMBER(MATCH(U$4,'Standardised Costs'!$E$28:$H$28,0)),'Standardised Costs'!$C$28,0)*Inputs!$C$47</f>
        <v>0</v>
      </c>
      <c r="V13" s="71">
        <f>IF(ISNUMBER(MATCH(V$4,'Standardised Costs'!$E$28:$H$28,0)),'Standardised Costs'!$C$28,0)*Inputs!$C$47</f>
        <v>0</v>
      </c>
      <c r="W13" s="71">
        <f>IF(ISNUMBER(MATCH(W$4,'Standardised Costs'!$E$28:$H$28,0)),'Standardised Costs'!$C$28,0)*Inputs!$C$47</f>
        <v>0</v>
      </c>
      <c r="X13" s="71">
        <f>IF(ISNUMBER(MATCH(X$4,'Standardised Costs'!$E$28:$H$28,0)),'Standardised Costs'!$C$28,0)*Inputs!$C$47</f>
        <v>0</v>
      </c>
      <c r="Y13" s="71">
        <f>IF(ISNUMBER(MATCH(Y$4,'Standardised Costs'!$E$28:$H$28,0)),'Standardised Costs'!$C$28,0)*Inputs!$C$47</f>
        <v>0</v>
      </c>
      <c r="Z13" s="71">
        <f>IF(ISNUMBER(MATCH(Z$4,'Standardised Costs'!$E$28:$H$28,0)),'Standardised Costs'!$C$28,0)*Inputs!$C$47</f>
        <v>0</v>
      </c>
      <c r="AA13" s="71">
        <f>IF(ISNUMBER(MATCH(AA$4,'Standardised Costs'!$E$28:$H$28,0)),'Standardised Costs'!$C$28,0)*Inputs!$C$47</f>
        <v>0</v>
      </c>
      <c r="AB13" s="71">
        <f>IF(ISNUMBER(MATCH(AB$4,'Standardised Costs'!$E$28:$H$28,0)),'Standardised Costs'!$C$28,0)*Inputs!$C$47</f>
        <v>0</v>
      </c>
      <c r="AC13" s="71">
        <f>IF(ISNUMBER(MATCH(AC$4,'Standardised Costs'!$E$28:$H$28,0)),'Standardised Costs'!$C$28,0)*Inputs!$C$47</f>
        <v>0</v>
      </c>
      <c r="AD13" s="71">
        <f>IF(ISNUMBER(MATCH(AD$4,'Standardised Costs'!$E$28:$H$28,0)),'Standardised Costs'!$C$28,0)*Inputs!$C$47</f>
        <v>0</v>
      </c>
      <c r="AE13" s="71">
        <f>IF(ISNUMBER(MATCH(AE$4,'Standardised Costs'!$E$28:$H$28,0)),'Standardised Costs'!$C$28,0)*Inputs!$C$47</f>
        <v>0</v>
      </c>
      <c r="AF13" s="71">
        <f>IF(ISNUMBER(MATCH(AF$4,'Standardised Costs'!$E$28:$H$28,0)),'Standardised Costs'!$C$28,0)*Inputs!$C$47</f>
        <v>0</v>
      </c>
      <c r="AG13" s="71">
        <f>IF(ISNUMBER(MATCH(AG$4,'Standardised Costs'!$E$28:$H$28,0)),'Standardised Costs'!$C$28,0)*Inputs!$C$47</f>
        <v>0</v>
      </c>
      <c r="AH13" s="71">
        <f>IF(ISNUMBER(MATCH(AH$4,'Standardised Costs'!$E$28:$H$28,0)),'Standardised Costs'!$C$28,0)*Inputs!$C$47</f>
        <v>0</v>
      </c>
      <c r="AI13" s="71">
        <f>IF(ISNUMBER(MATCH(AI$4,'Standardised Costs'!$E$28:$H$28,0)),'Standardised Costs'!$C$28,0)*Inputs!$C$47</f>
        <v>0</v>
      </c>
      <c r="AJ13" s="71">
        <f>IF(ISNUMBER(MATCH(AJ$4,'Standardised Costs'!$E$28:$H$28,0)),'Standardised Costs'!$C$28,0)*Inputs!$C$47</f>
        <v>0</v>
      </c>
      <c r="AK13" s="71">
        <f>IF(ISNUMBER(MATCH(AK$4,'Standardised Costs'!$E$28:$H$28,0)),'Standardised Costs'!$C$28,0)*Inputs!$C$47</f>
        <v>0</v>
      </c>
      <c r="AL13" s="71">
        <f>IF(ISNUMBER(MATCH(AL$4,'Standardised Costs'!$E$28:$H$28,0)),'Standardised Costs'!$C$28,0)*Inputs!$C$47</f>
        <v>0</v>
      </c>
      <c r="AM13" s="71">
        <f>IF(ISNUMBER(MATCH(AM$4,'Standardised Costs'!$E$28:$H$28,0)),'Standardised Costs'!$C$28,0)*Inputs!$C$47</f>
        <v>0</v>
      </c>
      <c r="AN13" s="71">
        <f>IF(ISNUMBER(MATCH(AN$4,'Standardised Costs'!$E$28:$H$28,0)),'Standardised Costs'!$C$28,0)*Inputs!$C$47</f>
        <v>0</v>
      </c>
      <c r="AO13" s="71">
        <f>IF(ISNUMBER(MATCH(AO$4,'Standardised Costs'!$E$28:$H$28,0)),'Standardised Costs'!$C$28,0)*Inputs!$C$47</f>
        <v>0</v>
      </c>
      <c r="AP13" s="71">
        <f>IF(ISNUMBER(MATCH(AP$4,'Standardised Costs'!$E$28:$H$28,0)),'Standardised Costs'!$C$28,0)*Inputs!$C$47</f>
        <v>0</v>
      </c>
      <c r="AQ13" s="71">
        <f>IF(ISNUMBER(MATCH(AQ$4,'Standardised Costs'!$E$28:$H$28,0)),'Standardised Costs'!$C$28,0)*Inputs!$C$47</f>
        <v>0</v>
      </c>
      <c r="AR13" s="71">
        <f>IF(ISNUMBER(MATCH(AR$4,'Standardised Costs'!$E$28:$H$28,0)),'Standardised Costs'!$C$28,0)*Inputs!$C$47</f>
        <v>0</v>
      </c>
      <c r="AS13" s="71">
        <f>IF(ISNUMBER(MATCH(AS$4,'Standardised Costs'!$E$28:$H$28,0)),'Standardised Costs'!$C$28,0)*Inputs!$C$47</f>
        <v>0</v>
      </c>
      <c r="AT13" s="71">
        <f>IF(ISNUMBER(MATCH(AT$4,'Standardised Costs'!$E$28:$H$28,0)),'Standardised Costs'!$C$28,0)*Inputs!$C$47</f>
        <v>0</v>
      </c>
      <c r="AU13" s="71">
        <f>IF(ISNUMBER(MATCH(AU$4,'Standardised Costs'!$E$28:$H$28,0)),'Standardised Costs'!$C$28,0)*Inputs!$C$47</f>
        <v>0</v>
      </c>
      <c r="AV13" s="71">
        <f>IF(ISNUMBER(MATCH(AV$4,'Standardised Costs'!$E$28:$H$28,0)),'Standardised Costs'!$C$28,0)*Inputs!$C$47</f>
        <v>0</v>
      </c>
      <c r="AW13" s="71">
        <f>IF(ISNUMBER(MATCH(AW$4,'Standardised Costs'!$E$28:$H$28,0)),'Standardised Costs'!$C$28,0)*Inputs!$C$47</f>
        <v>0</v>
      </c>
      <c r="AX13" s="71">
        <f>IF(ISNUMBER(MATCH(AX$4,'Standardised Costs'!$E$28:$H$28,0)),'Standardised Costs'!$C$28,0)*Inputs!$C$47</f>
        <v>0</v>
      </c>
      <c r="AY13" s="71">
        <f>IF(ISNUMBER(MATCH(AY$4,'Standardised Costs'!$E$28:$H$28,0)),'Standardised Costs'!$C$28,0)*Inputs!$C$47</f>
        <v>0</v>
      </c>
      <c r="AZ13" s="71">
        <f>IF(ISNUMBER(MATCH(AZ$4,'Standardised Costs'!$E$28:$H$28,0)),'Standardised Costs'!$C$28,0)*Inputs!$C$47</f>
        <v>0</v>
      </c>
      <c r="BA13" s="71">
        <f>IF(ISNUMBER(MATCH(BA$4,'Standardised Costs'!$E$28:$H$28,0)),'Standardised Costs'!$C$28,0)*Inputs!$C$47</f>
        <v>0</v>
      </c>
      <c r="BB13" s="71">
        <f>IF(ISNUMBER(MATCH(BB$4,'Standardised Costs'!$E$28:$H$28,0)),'Standardised Costs'!$C$28,0)*Inputs!$C$47</f>
        <v>0</v>
      </c>
      <c r="BC13" s="71">
        <f>IF(ISNUMBER(MATCH(BC$4,'Standardised Costs'!$E$28:$H$28,0)),'Standardised Costs'!$C$28,0)*Inputs!$C$47</f>
        <v>0</v>
      </c>
      <c r="BD13" s="71">
        <f>IF(ISNUMBER(MATCH(BD$4,'Standardised Costs'!$E$28:$H$28,0)),'Standardised Costs'!$C$28,0)*Inputs!$C$47</f>
        <v>0</v>
      </c>
      <c r="BE13" s="71">
        <f>IF(ISNUMBER(MATCH(BE$4,'Standardised Costs'!$E$28:$H$28,0)),'Standardised Costs'!$C$28,0)*Inputs!$C$47</f>
        <v>0</v>
      </c>
      <c r="BF13" s="71">
        <f>IF(ISNUMBER(MATCH(BF$4,'Standardised Costs'!$E$28:$H$28,0)),'Standardised Costs'!$C$28,0)*Inputs!$C$47</f>
        <v>0</v>
      </c>
      <c r="BG13" s="71">
        <f>IF(ISNUMBER(MATCH(BG$4,'Standardised Costs'!$E$28:$H$28,0)),'Standardised Costs'!$C$28,0)*Inputs!$C$47</f>
        <v>0</v>
      </c>
      <c r="BH13" s="71">
        <f>IF(ISNUMBER(MATCH(BH$4,'Standardised Costs'!$E$28:$H$28,0)),'Standardised Costs'!$C$28,0)*Inputs!$C$47</f>
        <v>0</v>
      </c>
      <c r="BI13" s="71">
        <f>IF(ISNUMBER(MATCH(BI$4,'Standardised Costs'!$E$28:$H$28,0)),'Standardised Costs'!$C$28,0)*Inputs!$C$47</f>
        <v>0</v>
      </c>
      <c r="BJ13" s="71">
        <f>IF(ISNUMBER(MATCH(BJ$4,'Standardised Costs'!$E$28:$H$28,0)),'Standardised Costs'!$C$28,0)*Inputs!$C$47</f>
        <v>0</v>
      </c>
      <c r="BK13" s="71">
        <f>IF(ISNUMBER(MATCH(BK$4,'Standardised Costs'!$E$28:$H$28,0)),'Standardised Costs'!$C$28,0)*Inputs!$C$47</f>
        <v>0</v>
      </c>
      <c r="BL13" s="71">
        <f>IF(ISNUMBER(MATCH(BL$4,'Standardised Costs'!$E$28:$H$28,0)),'Standardised Costs'!$C$28,0)*Inputs!$C$47</f>
        <v>0</v>
      </c>
      <c r="BM13" s="71">
        <f>IF(ISNUMBER(MATCH(BM$4,'Standardised Costs'!$E$28:$H$28,0)),'Standardised Costs'!$C$28,0)*Inputs!$C$47</f>
        <v>0</v>
      </c>
      <c r="BN13" s="71">
        <f>IF(ISNUMBER(MATCH(BN$4,'Standardised Costs'!$E$28:$H$28,0)),'Standardised Costs'!$C$28,0)*Inputs!$C$47</f>
        <v>0</v>
      </c>
      <c r="BO13" s="71">
        <f>IF(ISNUMBER(MATCH(BO$4,'Standardised Costs'!$E$28:$H$28,0)),'Standardised Costs'!$C$28,0)*Inputs!$C$47</f>
        <v>0</v>
      </c>
      <c r="BP13" s="71">
        <f>IF(ISNUMBER(MATCH(BP$4,'Standardised Costs'!$E$28:$H$28,0)),'Standardised Costs'!$C$28,0)*Inputs!$C$47</f>
        <v>0</v>
      </c>
      <c r="BQ13" s="71">
        <f>IF(ISNUMBER(MATCH(BQ$4,'Standardised Costs'!$E$28:$H$28,0)),'Standardised Costs'!$C$28,0)*Inputs!$C$47</f>
        <v>0</v>
      </c>
      <c r="BR13" s="71">
        <f>IF(ISNUMBER(MATCH(BR$4,'Standardised Costs'!$E$28:$H$28,0)),'Standardised Costs'!$C$28,0)*Inputs!$C$47</f>
        <v>0</v>
      </c>
      <c r="BS13" s="71">
        <f>IF(ISNUMBER(MATCH(BS$4,'Standardised Costs'!$E$28:$H$28,0)),'Standardised Costs'!$C$28,0)*Inputs!$C$47</f>
        <v>0</v>
      </c>
      <c r="BT13" s="71">
        <f>IF(ISNUMBER(MATCH(BT$4,'Standardised Costs'!$E$28:$H$28,0)),'Standardised Costs'!$C$28,0)*Inputs!$C$47</f>
        <v>0</v>
      </c>
      <c r="BU13" s="71">
        <f>IF(ISNUMBER(MATCH(BU$4,'Standardised Costs'!$E$28:$H$28,0)),'Standardised Costs'!$C$28,0)*Inputs!$C$47</f>
        <v>0</v>
      </c>
      <c r="BV13" s="71">
        <f>IF(ISNUMBER(MATCH(BV$4,'Standardised Costs'!$E$28:$H$28,0)),'Standardised Costs'!$C$28,0)*Inputs!$C$47</f>
        <v>0</v>
      </c>
      <c r="BW13" s="71">
        <f>IF(ISNUMBER(MATCH(BW$4,'Standardised Costs'!$E$28:$H$28,0)),'Standardised Costs'!$C$28,0)*Inputs!$C$47</f>
        <v>0</v>
      </c>
      <c r="BX13" s="71">
        <f>IF(ISNUMBER(MATCH(BX$4,'Standardised Costs'!$E$28:$H$28,0)),'Standardised Costs'!$C$28,0)*Inputs!$C$47</f>
        <v>0</v>
      </c>
      <c r="BY13" s="71">
        <f>IF(ISNUMBER(MATCH(BY$4,'Standardised Costs'!$E$28:$H$28,0)),'Standardised Costs'!$C$28,0)*Inputs!$C$47</f>
        <v>0</v>
      </c>
      <c r="BZ13" s="71">
        <f>IF(ISNUMBER(MATCH(BZ$4,'Standardised Costs'!$E$28:$H$28,0)),'Standardised Costs'!$C$28,0)*Inputs!$C$47</f>
        <v>0</v>
      </c>
      <c r="CA13" s="71">
        <f>IF(ISNUMBER(MATCH(CA$4,'Standardised Costs'!$E$28:$H$28,0)),'Standardised Costs'!$C$28,0)*Inputs!$C$47</f>
        <v>0</v>
      </c>
      <c r="CB13" s="71">
        <f>IF(ISNUMBER(MATCH(CB$4,'Standardised Costs'!$E$28:$H$28,0)),'Standardised Costs'!$C$28,0)*Inputs!$C$47</f>
        <v>0</v>
      </c>
      <c r="CC13" s="71">
        <f>IF(ISNUMBER(MATCH(CC$4,'Standardised Costs'!$E$28:$H$28,0)),'Standardised Costs'!$C$28,0)*Inputs!$C$47</f>
        <v>0</v>
      </c>
      <c r="CD13" s="71">
        <f>IF(ISNUMBER(MATCH(CD$4,'Standardised Costs'!$E$28:$H$28,0)),'Standardised Costs'!$C$28,0)*Inputs!$C$47</f>
        <v>0</v>
      </c>
      <c r="CE13" s="71">
        <f>IF(ISNUMBER(MATCH(CE$4,'Standardised Costs'!$E$28:$H$28,0)),'Standardised Costs'!$C$28,0)*Inputs!$C$47</f>
        <v>0</v>
      </c>
      <c r="CF13" s="71">
        <f>IF(ISNUMBER(MATCH(CF$4,'Standardised Costs'!$E$28:$H$28,0)),'Standardised Costs'!$C$28,0)*Inputs!$C$47</f>
        <v>0</v>
      </c>
      <c r="CG13" s="71">
        <f>IF(ISNUMBER(MATCH(CG$4,'Standardised Costs'!$E$28:$H$28,0)),'Standardised Costs'!$C$28,0)*Inputs!$C$47</f>
        <v>0</v>
      </c>
      <c r="CH13" s="71">
        <f>IF(ISNUMBER(MATCH(CH$4,'Standardised Costs'!$E$28:$H$28,0)),'Standardised Costs'!$C$28,0)*Inputs!$C$47</f>
        <v>0</v>
      </c>
      <c r="CI13" s="71">
        <f>IF(ISNUMBER(MATCH(CI$4,'Standardised Costs'!$E$28:$H$28,0)),'Standardised Costs'!$C$28,0)*Inputs!$C$47</f>
        <v>0</v>
      </c>
      <c r="CJ13" s="71">
        <f>IF(ISNUMBER(MATCH(CJ$4,'Standardised Costs'!$E$28:$H$28,0)),'Standardised Costs'!$C$28,0)*Inputs!$C$47</f>
        <v>0</v>
      </c>
      <c r="CK13" s="71">
        <f>IF(ISNUMBER(MATCH(CK$4,'Standardised Costs'!$E$28:$H$28,0)),'Standardised Costs'!$C$28,0)*Inputs!$C$47</f>
        <v>0</v>
      </c>
      <c r="CL13" s="71">
        <f>IF(ISNUMBER(MATCH(CL$4,'Standardised Costs'!$E$28:$H$28,0)),'Standardised Costs'!$C$28,0)*Inputs!$C$47</f>
        <v>0</v>
      </c>
      <c r="CM13" s="71">
        <f>IF(ISNUMBER(MATCH(CM$4,'Standardised Costs'!$E$28:$H$28,0)),'Standardised Costs'!$C$28,0)*Inputs!$C$47</f>
        <v>0</v>
      </c>
      <c r="CN13" s="71">
        <f>IF(ISNUMBER(MATCH(CN$4,'Standardised Costs'!$E$28:$H$28,0)),'Standardised Costs'!$C$28,0)*Inputs!$C$47</f>
        <v>0</v>
      </c>
      <c r="CO13" s="71">
        <f>IF(ISNUMBER(MATCH(CO$4,'Standardised Costs'!$E$28:$H$28,0)),'Standardised Costs'!$C$28,0)*Inputs!$C$47</f>
        <v>0</v>
      </c>
      <c r="CP13" s="71">
        <f>IF(ISNUMBER(MATCH(CP$4,'Standardised Costs'!$E$28:$H$28,0)),'Standardised Costs'!$C$28,0)*Inputs!$C$47</f>
        <v>0</v>
      </c>
      <c r="CQ13" s="71">
        <f>IF(ISNUMBER(MATCH(CQ$4,'Standardised Costs'!$E$28:$H$28,0)),'Standardised Costs'!$C$28,0)*Inputs!$C$47</f>
        <v>0</v>
      </c>
      <c r="CR13" s="71">
        <f>IF(ISNUMBER(MATCH(CR$4,'Standardised Costs'!$E$28:$H$28,0)),'Standardised Costs'!$C$28,0)*Inputs!$C$47</f>
        <v>0</v>
      </c>
      <c r="CS13" s="71">
        <f>IF(ISNUMBER(MATCH(CS$4,'Standardised Costs'!$E$28:$H$28,0)),'Standardised Costs'!$C$28,0)*Inputs!$C$47</f>
        <v>0</v>
      </c>
      <c r="CT13" s="71">
        <f>IF(ISNUMBER(MATCH(CT$4,'Standardised Costs'!$E$28:$H$28,0)),'Standardised Costs'!$C$28,0)*Inputs!$C$47</f>
        <v>0</v>
      </c>
      <c r="CU13" s="71">
        <f>IF(ISNUMBER(MATCH(CU$4,'Standardised Costs'!$E$28:$H$28,0)),'Standardised Costs'!$C$28,0)*Inputs!$C$47</f>
        <v>0</v>
      </c>
      <c r="CV13" s="71">
        <f>IF(ISNUMBER(MATCH(CV$4,'Standardised Costs'!$E$28:$H$28,0)),'Standardised Costs'!$C$28,0)*Inputs!$C$47</f>
        <v>0</v>
      </c>
      <c r="CW13" s="71">
        <f>IF(ISNUMBER(MATCH(CW$4,'Standardised Costs'!$E$28:$H$28,0)),'Standardised Costs'!$C$28,0)*Inputs!$C$47</f>
        <v>0</v>
      </c>
      <c r="CX13" s="71">
        <f>IF(ISNUMBER(MATCH(CX$4,'Standardised Costs'!$E$28:$H$28,0)),'Standardised Costs'!$C$28,0)*Inputs!$C$47</f>
        <v>0</v>
      </c>
      <c r="CY13" s="71">
        <f>IF(ISNUMBER(MATCH(CY$4,'Standardised Costs'!$E$28:$H$28,0)),'Standardised Costs'!$C$28,0)*Inputs!$C$47</f>
        <v>0</v>
      </c>
    </row>
    <row r="14" spans="1:103" s="68" customFormat="1" ht="12.75" customHeight="1" x14ac:dyDescent="0.2">
      <c r="A14" s="328"/>
      <c r="B14" s="73" t="s">
        <v>188</v>
      </c>
      <c r="C14" s="72">
        <f t="shared" si="0"/>
        <v>0</v>
      </c>
      <c r="D14" s="71">
        <f>IF(ISNUMBER(MATCH(D$4,'Standardised Costs'!$E29:$H29,0)),'Standardised Costs'!$C29,0)*Inputs!$C48</f>
        <v>0</v>
      </c>
      <c r="E14" s="71">
        <f>IF(ISNUMBER(MATCH(E$4,'Standardised Costs'!$E29:$H29,0)),'Standardised Costs'!$C29,0)*Inputs!$C48</f>
        <v>0</v>
      </c>
      <c r="F14" s="71">
        <f>IF(ISNUMBER(MATCH(F$4,'Standardised Costs'!$E29:$H29,0)),'Standardised Costs'!$C29,0)*Inputs!$C48</f>
        <v>0</v>
      </c>
      <c r="G14" s="71">
        <f>IF(ISNUMBER(MATCH(G$4,'Standardised Costs'!$E29:$H29,0)),'Standardised Costs'!$C29,0)*Inputs!$C48</f>
        <v>0</v>
      </c>
      <c r="H14" s="71">
        <f>IF(ISNUMBER(MATCH(H$4,'Standardised Costs'!$E29:$H29,0)),'Standardised Costs'!$C29,0)*Inputs!$C48</f>
        <v>0</v>
      </c>
      <c r="I14" s="71">
        <f>IF(ISNUMBER(MATCH(I$4,'Standardised Costs'!$E29:$H29,0)),'Standardised Costs'!$C29,0)*Inputs!$C48</f>
        <v>0</v>
      </c>
      <c r="J14" s="71">
        <f>IF(ISNUMBER(MATCH(J$4,'Standardised Costs'!$E29:$H29,0)),'Standardised Costs'!$C29,0)*Inputs!$C48</f>
        <v>0</v>
      </c>
      <c r="K14" s="71">
        <f>IF(ISNUMBER(MATCH(K$4,'Standardised Costs'!$E29:$H29,0)),'Standardised Costs'!$C29,0)*Inputs!$C48</f>
        <v>0</v>
      </c>
      <c r="L14" s="71">
        <f>IF(ISNUMBER(MATCH(L$4,'Standardised Costs'!$E29:$H29,0)),'Standardised Costs'!$C29,0)*Inputs!$C48</f>
        <v>0</v>
      </c>
      <c r="M14" s="71">
        <f>IF(ISNUMBER(MATCH(M$4,'Standardised Costs'!$E29:$H29,0)),'Standardised Costs'!$C29,0)*Inputs!$C48</f>
        <v>0</v>
      </c>
      <c r="N14" s="71">
        <f>IF(ISNUMBER(MATCH(N$4,'Standardised Costs'!$E29:$H29,0)),'Standardised Costs'!$C29,0)*Inputs!$C48</f>
        <v>0</v>
      </c>
      <c r="O14" s="71">
        <f>IF(ISNUMBER(MATCH(O$4,'Standardised Costs'!$E29:$H29,0)),'Standardised Costs'!$C29,0)*Inputs!$C48</f>
        <v>0</v>
      </c>
      <c r="P14" s="71">
        <f>IF(ISNUMBER(MATCH(P$4,'Standardised Costs'!$E29:$H29,0)),'Standardised Costs'!$C29,0)*Inputs!$C48</f>
        <v>0</v>
      </c>
      <c r="Q14" s="71">
        <f>IF(ISNUMBER(MATCH(Q$4,'Standardised Costs'!$E29:$H29,0)),'Standardised Costs'!$C29,0)*Inputs!$C48</f>
        <v>0</v>
      </c>
      <c r="R14" s="71">
        <f>IF(ISNUMBER(MATCH(R$4,'Standardised Costs'!$E29:$H29,0)),'Standardised Costs'!$C29,0)*Inputs!$C48</f>
        <v>0</v>
      </c>
      <c r="S14" s="71">
        <f>IF(ISNUMBER(MATCH(S$4,'Standardised Costs'!$E29:$H29,0)),'Standardised Costs'!$C29,0)*Inputs!$C48</f>
        <v>0</v>
      </c>
      <c r="T14" s="71">
        <f>IF(ISNUMBER(MATCH(T$4,'Standardised Costs'!$E29:$H29,0)),'Standardised Costs'!$C29,0)*Inputs!$C48</f>
        <v>0</v>
      </c>
      <c r="U14" s="71">
        <f>IF(ISNUMBER(MATCH(U$4,'Standardised Costs'!$E29:$H29,0)),'Standardised Costs'!$C29,0)*Inputs!$C48</f>
        <v>0</v>
      </c>
      <c r="V14" s="71">
        <f>IF(ISNUMBER(MATCH(V$4,'Standardised Costs'!$E29:$H29,0)),'Standardised Costs'!$C29,0)*Inputs!$C48</f>
        <v>0</v>
      </c>
      <c r="W14" s="71">
        <f>IF(ISNUMBER(MATCH(W$4,'Standardised Costs'!$E29:$H29,0)),'Standardised Costs'!$C29,0)*Inputs!$C48</f>
        <v>0</v>
      </c>
      <c r="X14" s="71">
        <f>IF(ISNUMBER(MATCH(X$4,'Standardised Costs'!$E29:$H29,0)),'Standardised Costs'!$C29,0)*Inputs!$C48</f>
        <v>0</v>
      </c>
      <c r="Y14" s="71">
        <f>IF(ISNUMBER(MATCH(Y$4,'Standardised Costs'!$E29:$H29,0)),'Standardised Costs'!$C29,0)*Inputs!$C48</f>
        <v>0</v>
      </c>
      <c r="Z14" s="71">
        <f>IF(ISNUMBER(MATCH(Z$4,'Standardised Costs'!$E29:$H29,0)),'Standardised Costs'!$C29,0)*Inputs!$C48</f>
        <v>0</v>
      </c>
      <c r="AA14" s="71">
        <f>IF(ISNUMBER(MATCH(AA$4,'Standardised Costs'!$E29:$H29,0)),'Standardised Costs'!$C29,0)*Inputs!$C48</f>
        <v>0</v>
      </c>
      <c r="AB14" s="71">
        <f>IF(ISNUMBER(MATCH(AB$4,'Standardised Costs'!$E29:$H29,0)),'Standardised Costs'!$C29,0)*Inputs!$C48</f>
        <v>0</v>
      </c>
      <c r="AC14" s="71">
        <f>IF(ISNUMBER(MATCH(AC$4,'Standardised Costs'!$E29:$H29,0)),'Standardised Costs'!$C29,0)*Inputs!$C48</f>
        <v>0</v>
      </c>
      <c r="AD14" s="71">
        <f>IF(ISNUMBER(MATCH(AD$4,'Standardised Costs'!$E29:$H29,0)),'Standardised Costs'!$C29,0)*Inputs!$C48</f>
        <v>0</v>
      </c>
      <c r="AE14" s="71">
        <f>IF(ISNUMBER(MATCH(AE$4,'Standardised Costs'!$E29:$H29,0)),'Standardised Costs'!$C29,0)*Inputs!$C48</f>
        <v>0</v>
      </c>
      <c r="AF14" s="71">
        <f>IF(ISNUMBER(MATCH(AF$4,'Standardised Costs'!$E29:$H29,0)),'Standardised Costs'!$C29,0)*Inputs!$C48</f>
        <v>0</v>
      </c>
      <c r="AG14" s="71">
        <f>IF(ISNUMBER(MATCH(AG$4,'Standardised Costs'!$E29:$H29,0)),'Standardised Costs'!$C29,0)*Inputs!$C48</f>
        <v>0</v>
      </c>
      <c r="AH14" s="71">
        <f>IF(ISNUMBER(MATCH(AH$4,'Standardised Costs'!$E29:$H29,0)),'Standardised Costs'!$C29,0)*Inputs!$C48</f>
        <v>0</v>
      </c>
      <c r="AI14" s="71">
        <f>IF(ISNUMBER(MATCH(AI$4,'Standardised Costs'!$E29:$H29,0)),'Standardised Costs'!$C29,0)*Inputs!$C48</f>
        <v>0</v>
      </c>
      <c r="AJ14" s="71">
        <f>IF(ISNUMBER(MATCH(AJ$4,'Standardised Costs'!$E29:$H29,0)),'Standardised Costs'!$C29,0)*Inputs!$C48</f>
        <v>0</v>
      </c>
      <c r="AK14" s="71">
        <f>IF(ISNUMBER(MATCH(AK$4,'Standardised Costs'!$E29:$H29,0)),'Standardised Costs'!$C29,0)*Inputs!$C48</f>
        <v>0</v>
      </c>
      <c r="AL14" s="71">
        <f>IF(ISNUMBER(MATCH(AL$4,'Standardised Costs'!$E29:$H29,0)),'Standardised Costs'!$C29,0)*Inputs!$C48</f>
        <v>0</v>
      </c>
      <c r="AM14" s="71">
        <f>IF(ISNUMBER(MATCH(AM$4,'Standardised Costs'!$E29:$H29,0)),'Standardised Costs'!$C29,0)*Inputs!$C48</f>
        <v>0</v>
      </c>
      <c r="AN14" s="71">
        <f>IF(ISNUMBER(MATCH(AN$4,'Standardised Costs'!$E29:$H29,0)),'Standardised Costs'!$C29,0)*Inputs!$C48</f>
        <v>0</v>
      </c>
      <c r="AO14" s="71">
        <f>IF(ISNUMBER(MATCH(AO$4,'Standardised Costs'!$E29:$H29,0)),'Standardised Costs'!$C29,0)*Inputs!$C48</f>
        <v>0</v>
      </c>
      <c r="AP14" s="71">
        <f>IF(ISNUMBER(MATCH(AP$4,'Standardised Costs'!$E29:$H29,0)),'Standardised Costs'!$C29,0)*Inputs!$C48</f>
        <v>0</v>
      </c>
      <c r="AQ14" s="71">
        <f>IF(ISNUMBER(MATCH(AQ$4,'Standardised Costs'!$E29:$H29,0)),'Standardised Costs'!$C29,0)*Inputs!$C48</f>
        <v>0</v>
      </c>
      <c r="AR14" s="71">
        <f>IF(ISNUMBER(MATCH(AR$4,'Standardised Costs'!$E29:$H29,0)),'Standardised Costs'!$C29,0)*Inputs!$C48</f>
        <v>0</v>
      </c>
      <c r="AS14" s="71">
        <f>IF(ISNUMBER(MATCH(AS$4,'Standardised Costs'!$E29:$H29,0)),'Standardised Costs'!$C29,0)*Inputs!$C48</f>
        <v>0</v>
      </c>
      <c r="AT14" s="71">
        <f>IF(ISNUMBER(MATCH(AT$4,'Standardised Costs'!$E29:$H29,0)),'Standardised Costs'!$C29,0)*Inputs!$C48</f>
        <v>0</v>
      </c>
      <c r="AU14" s="71">
        <f>IF(ISNUMBER(MATCH(AU$4,'Standardised Costs'!$E29:$H29,0)),'Standardised Costs'!$C29,0)*Inputs!$C48</f>
        <v>0</v>
      </c>
      <c r="AV14" s="71">
        <f>IF(ISNUMBER(MATCH(AV$4,'Standardised Costs'!$E29:$H29,0)),'Standardised Costs'!$C29,0)*Inputs!$C48</f>
        <v>0</v>
      </c>
      <c r="AW14" s="71">
        <f>IF(ISNUMBER(MATCH(AW$4,'Standardised Costs'!$E29:$H29,0)),'Standardised Costs'!$C29,0)*Inputs!$C48</f>
        <v>0</v>
      </c>
      <c r="AX14" s="71">
        <f>IF(ISNUMBER(MATCH(AX$4,'Standardised Costs'!$E29:$H29,0)),'Standardised Costs'!$C29,0)*Inputs!$C48</f>
        <v>0</v>
      </c>
      <c r="AY14" s="71">
        <f>IF(ISNUMBER(MATCH(AY$4,'Standardised Costs'!$E29:$H29,0)),'Standardised Costs'!$C29,0)*Inputs!$C48</f>
        <v>0</v>
      </c>
      <c r="AZ14" s="71">
        <f>IF(ISNUMBER(MATCH(AZ$4,'Standardised Costs'!$E29:$H29,0)),'Standardised Costs'!$C29,0)*Inputs!$C48</f>
        <v>0</v>
      </c>
      <c r="BA14" s="71">
        <f>IF(ISNUMBER(MATCH(BA$4,'Standardised Costs'!$E29:$H29,0)),'Standardised Costs'!$C29,0)*Inputs!$C48</f>
        <v>0</v>
      </c>
      <c r="BB14" s="71">
        <f>IF(ISNUMBER(MATCH(BB$4,'Standardised Costs'!$E29:$H29,0)),'Standardised Costs'!$C29,0)*Inputs!$C48</f>
        <v>0</v>
      </c>
      <c r="BC14" s="71">
        <f>IF(ISNUMBER(MATCH(BC$4,'Standardised Costs'!$E29:$H29,0)),'Standardised Costs'!$C29,0)*Inputs!$C48</f>
        <v>0</v>
      </c>
      <c r="BD14" s="71">
        <f>IF(ISNUMBER(MATCH(BD$4,'Standardised Costs'!$E29:$H29,0)),'Standardised Costs'!$C29,0)*Inputs!$C48</f>
        <v>0</v>
      </c>
      <c r="BE14" s="71">
        <f>IF(ISNUMBER(MATCH(BE$4,'Standardised Costs'!$E29:$H29,0)),'Standardised Costs'!$C29,0)*Inputs!$C48</f>
        <v>0</v>
      </c>
      <c r="BF14" s="71">
        <f>IF(ISNUMBER(MATCH(BF$4,'Standardised Costs'!$E29:$H29,0)),'Standardised Costs'!$C29,0)*Inputs!$C48</f>
        <v>0</v>
      </c>
      <c r="BG14" s="71">
        <f>IF(ISNUMBER(MATCH(BG$4,'Standardised Costs'!$E29:$H29,0)),'Standardised Costs'!$C29,0)*Inputs!$C48</f>
        <v>0</v>
      </c>
      <c r="BH14" s="71">
        <f>IF(ISNUMBER(MATCH(BH$4,'Standardised Costs'!$E29:$H29,0)),'Standardised Costs'!$C29,0)*Inputs!$C48</f>
        <v>0</v>
      </c>
      <c r="BI14" s="71">
        <f>IF(ISNUMBER(MATCH(BI$4,'Standardised Costs'!$E29:$H29,0)),'Standardised Costs'!$C29,0)*Inputs!$C48</f>
        <v>0</v>
      </c>
      <c r="BJ14" s="71">
        <f>IF(ISNUMBER(MATCH(BJ$4,'Standardised Costs'!$E29:$H29,0)),'Standardised Costs'!$C29,0)*Inputs!$C48</f>
        <v>0</v>
      </c>
      <c r="BK14" s="71">
        <f>IF(ISNUMBER(MATCH(BK$4,'Standardised Costs'!$E29:$H29,0)),'Standardised Costs'!$C29,0)*Inputs!$C48</f>
        <v>0</v>
      </c>
      <c r="BL14" s="71">
        <f>IF(ISNUMBER(MATCH(BL$4,'Standardised Costs'!$E29:$H29,0)),'Standardised Costs'!$C29,0)*Inputs!$C48</f>
        <v>0</v>
      </c>
      <c r="BM14" s="71">
        <f>IF(ISNUMBER(MATCH(BM$4,'Standardised Costs'!$E29:$H29,0)),'Standardised Costs'!$C29,0)*Inputs!$C48</f>
        <v>0</v>
      </c>
      <c r="BN14" s="71">
        <f>IF(ISNUMBER(MATCH(BN$4,'Standardised Costs'!$E29:$H29,0)),'Standardised Costs'!$C29,0)*Inputs!$C48</f>
        <v>0</v>
      </c>
      <c r="BO14" s="71">
        <f>IF(ISNUMBER(MATCH(BO$4,'Standardised Costs'!$E29:$H29,0)),'Standardised Costs'!$C29,0)*Inputs!$C48</f>
        <v>0</v>
      </c>
      <c r="BP14" s="71">
        <f>IF(ISNUMBER(MATCH(BP$4,'Standardised Costs'!$E29:$H29,0)),'Standardised Costs'!$C29,0)*Inputs!$C48</f>
        <v>0</v>
      </c>
      <c r="BQ14" s="71">
        <f>IF(ISNUMBER(MATCH(BQ$4,'Standardised Costs'!$E29:$H29,0)),'Standardised Costs'!$C29,0)*Inputs!$C48</f>
        <v>0</v>
      </c>
      <c r="BR14" s="71">
        <f>IF(ISNUMBER(MATCH(BR$4,'Standardised Costs'!$E29:$H29,0)),'Standardised Costs'!$C29,0)*Inputs!$C48</f>
        <v>0</v>
      </c>
      <c r="BS14" s="71">
        <f>IF(ISNUMBER(MATCH(BS$4,'Standardised Costs'!$E29:$H29,0)),'Standardised Costs'!$C29,0)*Inputs!$C48</f>
        <v>0</v>
      </c>
      <c r="BT14" s="71">
        <f>IF(ISNUMBER(MATCH(BT$4,'Standardised Costs'!$E29:$H29,0)),'Standardised Costs'!$C29,0)*Inputs!$C48</f>
        <v>0</v>
      </c>
      <c r="BU14" s="71">
        <f>IF(ISNUMBER(MATCH(BU$4,'Standardised Costs'!$E29:$H29,0)),'Standardised Costs'!$C29,0)*Inputs!$C48</f>
        <v>0</v>
      </c>
      <c r="BV14" s="71">
        <f>IF(ISNUMBER(MATCH(BV$4,'Standardised Costs'!$E29:$H29,0)),'Standardised Costs'!$C29,0)*Inputs!$C48</f>
        <v>0</v>
      </c>
      <c r="BW14" s="71">
        <f>IF(ISNUMBER(MATCH(BW$4,'Standardised Costs'!$E29:$H29,0)),'Standardised Costs'!$C29,0)*Inputs!$C48</f>
        <v>0</v>
      </c>
      <c r="BX14" s="71">
        <f>IF(ISNUMBER(MATCH(BX$4,'Standardised Costs'!$E29:$H29,0)),'Standardised Costs'!$C29,0)*Inputs!$C48</f>
        <v>0</v>
      </c>
      <c r="BY14" s="71">
        <f>IF(ISNUMBER(MATCH(BY$4,'Standardised Costs'!$E29:$H29,0)),'Standardised Costs'!$C29,0)*Inputs!$C48</f>
        <v>0</v>
      </c>
      <c r="BZ14" s="71">
        <f>IF(ISNUMBER(MATCH(BZ$4,'Standardised Costs'!$E29:$H29,0)),'Standardised Costs'!$C29,0)*Inputs!$C48</f>
        <v>0</v>
      </c>
      <c r="CA14" s="71">
        <f>IF(ISNUMBER(MATCH(CA$4,'Standardised Costs'!$E29:$H29,0)),'Standardised Costs'!$C29,0)*Inputs!$C48</f>
        <v>0</v>
      </c>
      <c r="CB14" s="71">
        <f>IF(ISNUMBER(MATCH(CB$4,'Standardised Costs'!$E29:$H29,0)),'Standardised Costs'!$C29,0)*Inputs!$C48</f>
        <v>0</v>
      </c>
      <c r="CC14" s="71">
        <f>IF(ISNUMBER(MATCH(CC$4,'Standardised Costs'!$E29:$H29,0)),'Standardised Costs'!$C29,0)*Inputs!$C48</f>
        <v>0</v>
      </c>
      <c r="CD14" s="71">
        <f>IF(ISNUMBER(MATCH(CD$4,'Standardised Costs'!$E29:$H29,0)),'Standardised Costs'!$C29,0)*Inputs!$C48</f>
        <v>0</v>
      </c>
      <c r="CE14" s="71">
        <f>IF(ISNUMBER(MATCH(CE$4,'Standardised Costs'!$E29:$H29,0)),'Standardised Costs'!$C29,0)*Inputs!$C48</f>
        <v>0</v>
      </c>
      <c r="CF14" s="71">
        <f>IF(ISNUMBER(MATCH(CF$4,'Standardised Costs'!$E29:$H29,0)),'Standardised Costs'!$C29,0)*Inputs!$C48</f>
        <v>0</v>
      </c>
      <c r="CG14" s="71">
        <f>IF(ISNUMBER(MATCH(CG$4,'Standardised Costs'!$E29:$H29,0)),'Standardised Costs'!$C29,0)*Inputs!$C48</f>
        <v>0</v>
      </c>
      <c r="CH14" s="71">
        <f>IF(ISNUMBER(MATCH(CH$4,'Standardised Costs'!$E29:$H29,0)),'Standardised Costs'!$C29,0)*Inputs!$C48</f>
        <v>0</v>
      </c>
      <c r="CI14" s="71">
        <f>IF(ISNUMBER(MATCH(CI$4,'Standardised Costs'!$E29:$H29,0)),'Standardised Costs'!$C29,0)*Inputs!$C48</f>
        <v>0</v>
      </c>
      <c r="CJ14" s="71">
        <f>IF(ISNUMBER(MATCH(CJ$4,'Standardised Costs'!$E29:$H29,0)),'Standardised Costs'!$C29,0)*Inputs!$C48</f>
        <v>0</v>
      </c>
      <c r="CK14" s="71">
        <f>IF(ISNUMBER(MATCH(CK$4,'Standardised Costs'!$E29:$H29,0)),'Standardised Costs'!$C29,0)*Inputs!$C48</f>
        <v>0</v>
      </c>
      <c r="CL14" s="71">
        <f>IF(ISNUMBER(MATCH(CL$4,'Standardised Costs'!$E29:$H29,0)),'Standardised Costs'!$C29,0)*Inputs!$C48</f>
        <v>0</v>
      </c>
      <c r="CM14" s="71">
        <f>IF(ISNUMBER(MATCH(CM$4,'Standardised Costs'!$E29:$H29,0)),'Standardised Costs'!$C29,0)*Inputs!$C48</f>
        <v>0</v>
      </c>
      <c r="CN14" s="71">
        <f>IF(ISNUMBER(MATCH(CN$4,'Standardised Costs'!$E29:$H29,0)),'Standardised Costs'!$C29,0)*Inputs!$C48</f>
        <v>0</v>
      </c>
      <c r="CO14" s="71">
        <f>IF(ISNUMBER(MATCH(CO$4,'Standardised Costs'!$E29:$H29,0)),'Standardised Costs'!$C29,0)*Inputs!$C48</f>
        <v>0</v>
      </c>
      <c r="CP14" s="71">
        <f>IF(ISNUMBER(MATCH(CP$4,'Standardised Costs'!$E29:$H29,0)),'Standardised Costs'!$C29,0)*Inputs!$C48</f>
        <v>0</v>
      </c>
      <c r="CQ14" s="71">
        <f>IF(ISNUMBER(MATCH(CQ$4,'Standardised Costs'!$E29:$H29,0)),'Standardised Costs'!$C29,0)*Inputs!$C48</f>
        <v>0</v>
      </c>
      <c r="CR14" s="71">
        <f>IF(ISNUMBER(MATCH(CR$4,'Standardised Costs'!$E29:$H29,0)),'Standardised Costs'!$C29,0)*Inputs!$C48</f>
        <v>0</v>
      </c>
      <c r="CS14" s="71">
        <f>IF(ISNUMBER(MATCH(CS$4,'Standardised Costs'!$E29:$H29,0)),'Standardised Costs'!$C29,0)*Inputs!$C48</f>
        <v>0</v>
      </c>
      <c r="CT14" s="71">
        <f>IF(ISNUMBER(MATCH(CT$4,'Standardised Costs'!$E29:$H29,0)),'Standardised Costs'!$C29,0)*Inputs!$C48</f>
        <v>0</v>
      </c>
      <c r="CU14" s="71">
        <f>IF(ISNUMBER(MATCH(CU$4,'Standardised Costs'!$E29:$H29,0)),'Standardised Costs'!$C29,0)*Inputs!$C48</f>
        <v>0</v>
      </c>
      <c r="CV14" s="71">
        <f>IF(ISNUMBER(MATCH(CV$4,'Standardised Costs'!$E29:$H29,0)),'Standardised Costs'!$C29,0)*Inputs!$C48</f>
        <v>0</v>
      </c>
      <c r="CW14" s="71">
        <f>IF(ISNUMBER(MATCH(CW$4,'Standardised Costs'!$E29:$H29,0)),'Standardised Costs'!$C29,0)*Inputs!$C48</f>
        <v>0</v>
      </c>
      <c r="CX14" s="71">
        <f>IF(ISNUMBER(MATCH(CX$4,'Standardised Costs'!$E29:$H29,0)),'Standardised Costs'!$C29,0)*Inputs!$C48</f>
        <v>0</v>
      </c>
      <c r="CY14" s="71">
        <f>IF(ISNUMBER(MATCH(CY$4,'Standardised Costs'!$E29:$H29,0)),'Standardised Costs'!$C29,0)*Inputs!$C48</f>
        <v>0</v>
      </c>
    </row>
    <row r="15" spans="1:103" s="68" customFormat="1" ht="12.75" customHeight="1" x14ac:dyDescent="0.2">
      <c r="A15" s="328"/>
      <c r="B15" s="73" t="s">
        <v>189</v>
      </c>
      <c r="C15" s="72">
        <f t="shared" si="0"/>
        <v>0</v>
      </c>
      <c r="D15" s="71">
        <f>IF(ISNUMBER(MATCH(D$4,'Standardised Costs'!$E30:$H30,0)),'Standardised Costs'!$C30,0)*Inputs!$C49</f>
        <v>0</v>
      </c>
      <c r="E15" s="71">
        <f>IF(ISNUMBER(MATCH(E$4,'Standardised Costs'!$E30:$H30,0)),'Standardised Costs'!$C30,0)*Inputs!$C49</f>
        <v>0</v>
      </c>
      <c r="F15" s="71">
        <f>IF(ISNUMBER(MATCH(F$4,'Standardised Costs'!$E30:$H30,0)),'Standardised Costs'!$C30,0)*Inputs!$C49</f>
        <v>0</v>
      </c>
      <c r="G15" s="71">
        <f>IF(ISNUMBER(MATCH(G$4,'Standardised Costs'!$E30:$H30,0)),'Standardised Costs'!$C30,0)*Inputs!$C49</f>
        <v>0</v>
      </c>
      <c r="H15" s="71">
        <f>IF(ISNUMBER(MATCH(H$4,'Standardised Costs'!$E30:$H30,0)),'Standardised Costs'!$C30,0)*Inputs!$C49</f>
        <v>0</v>
      </c>
      <c r="I15" s="71">
        <f>IF(ISNUMBER(MATCH(I$4,'Standardised Costs'!$E30:$H30,0)),'Standardised Costs'!$C30,0)*Inputs!$C49</f>
        <v>0</v>
      </c>
      <c r="J15" s="71">
        <f>IF(ISNUMBER(MATCH(J$4,'Standardised Costs'!$E30:$H30,0)),'Standardised Costs'!$C30,0)*Inputs!$C49</f>
        <v>0</v>
      </c>
      <c r="K15" s="71">
        <f>IF(ISNUMBER(MATCH(K$4,'Standardised Costs'!$E30:$H30,0)),'Standardised Costs'!$C30,0)*Inputs!$C49</f>
        <v>0</v>
      </c>
      <c r="L15" s="71">
        <f>IF(ISNUMBER(MATCH(L$4,'Standardised Costs'!$E30:$H30,0)),'Standardised Costs'!$C30,0)*Inputs!$C49</f>
        <v>0</v>
      </c>
      <c r="M15" s="71">
        <f>IF(ISNUMBER(MATCH(M$4,'Standardised Costs'!$E30:$H30,0)),'Standardised Costs'!$C30,0)*Inputs!$C49</f>
        <v>0</v>
      </c>
      <c r="N15" s="71">
        <f>IF(ISNUMBER(MATCH(N$4,'Standardised Costs'!$E30:$H30,0)),'Standardised Costs'!$C30,0)*Inputs!$C49</f>
        <v>0</v>
      </c>
      <c r="O15" s="71">
        <f>IF(ISNUMBER(MATCH(O$4,'Standardised Costs'!$E30:$H30,0)),'Standardised Costs'!$C30,0)*Inputs!$C49</f>
        <v>0</v>
      </c>
      <c r="P15" s="71">
        <f>IF(ISNUMBER(MATCH(P$4,'Standardised Costs'!$E30:$H30,0)),'Standardised Costs'!$C30,0)*Inputs!$C49</f>
        <v>0</v>
      </c>
      <c r="Q15" s="71">
        <f>IF(ISNUMBER(MATCH(Q$4,'Standardised Costs'!$E30:$H30,0)),'Standardised Costs'!$C30,0)*Inputs!$C49</f>
        <v>0</v>
      </c>
      <c r="R15" s="71">
        <f>IF(ISNUMBER(MATCH(R$4,'Standardised Costs'!$E30:$H30,0)),'Standardised Costs'!$C30,0)*Inputs!$C49</f>
        <v>0</v>
      </c>
      <c r="S15" s="71">
        <f>IF(ISNUMBER(MATCH(S$4,'Standardised Costs'!$E30:$H30,0)),'Standardised Costs'!$C30,0)*Inputs!$C49</f>
        <v>0</v>
      </c>
      <c r="T15" s="71">
        <f>IF(ISNUMBER(MATCH(T$4,'Standardised Costs'!$E30:$H30,0)),'Standardised Costs'!$C30,0)*Inputs!$C49</f>
        <v>0</v>
      </c>
      <c r="U15" s="71">
        <f>IF(ISNUMBER(MATCH(U$4,'Standardised Costs'!$E30:$H30,0)),'Standardised Costs'!$C30,0)*Inputs!$C49</f>
        <v>0</v>
      </c>
      <c r="V15" s="71">
        <f>IF(ISNUMBER(MATCH(V$4,'Standardised Costs'!$E30:$H30,0)),'Standardised Costs'!$C30,0)*Inputs!$C49</f>
        <v>0</v>
      </c>
      <c r="W15" s="71">
        <f>IF(ISNUMBER(MATCH(W$4,'Standardised Costs'!$E30:$H30,0)),'Standardised Costs'!$C30,0)*Inputs!$C49</f>
        <v>0</v>
      </c>
      <c r="X15" s="71">
        <f>IF(ISNUMBER(MATCH(X$4,'Standardised Costs'!$E30:$H30,0)),'Standardised Costs'!$C30,0)*Inputs!$C49</f>
        <v>0</v>
      </c>
      <c r="Y15" s="71">
        <f>IF(ISNUMBER(MATCH(Y$4,'Standardised Costs'!$E30:$H30,0)),'Standardised Costs'!$C30,0)*Inputs!$C49</f>
        <v>0</v>
      </c>
      <c r="Z15" s="71">
        <f>IF(ISNUMBER(MATCH(Z$4,'Standardised Costs'!$E30:$H30,0)),'Standardised Costs'!$C30,0)*Inputs!$C49</f>
        <v>0</v>
      </c>
      <c r="AA15" s="71">
        <f>IF(ISNUMBER(MATCH(AA$4,'Standardised Costs'!$E30:$H30,0)),'Standardised Costs'!$C30,0)*Inputs!$C49</f>
        <v>0</v>
      </c>
      <c r="AB15" s="71">
        <f>IF(ISNUMBER(MATCH(AB$4,'Standardised Costs'!$E30:$H30,0)),'Standardised Costs'!$C30,0)*Inputs!$C49</f>
        <v>0</v>
      </c>
      <c r="AC15" s="71">
        <f>IF(ISNUMBER(MATCH(AC$4,'Standardised Costs'!$E30:$H30,0)),'Standardised Costs'!$C30,0)*Inputs!$C49</f>
        <v>0</v>
      </c>
      <c r="AD15" s="71">
        <f>IF(ISNUMBER(MATCH(AD$4,'Standardised Costs'!$E30:$H30,0)),'Standardised Costs'!$C30,0)*Inputs!$C49</f>
        <v>0</v>
      </c>
      <c r="AE15" s="71">
        <f>IF(ISNUMBER(MATCH(AE$4,'Standardised Costs'!$E30:$H30,0)),'Standardised Costs'!$C30,0)*Inputs!$C49</f>
        <v>0</v>
      </c>
      <c r="AF15" s="71">
        <f>IF(ISNUMBER(MATCH(AF$4,'Standardised Costs'!$E30:$H30,0)),'Standardised Costs'!$C30,0)*Inputs!$C49</f>
        <v>0</v>
      </c>
      <c r="AG15" s="71">
        <f>IF(ISNUMBER(MATCH(AG$4,'Standardised Costs'!$E30:$H30,0)),'Standardised Costs'!$C30,0)*Inputs!$C49</f>
        <v>0</v>
      </c>
      <c r="AH15" s="71">
        <f>IF(ISNUMBER(MATCH(AH$4,'Standardised Costs'!$E30:$H30,0)),'Standardised Costs'!$C30,0)*Inputs!$C49</f>
        <v>0</v>
      </c>
      <c r="AI15" s="71">
        <f>IF(ISNUMBER(MATCH(AI$4,'Standardised Costs'!$E30:$H30,0)),'Standardised Costs'!$C30,0)*Inputs!$C49</f>
        <v>0</v>
      </c>
      <c r="AJ15" s="71">
        <f>IF(ISNUMBER(MATCH(AJ$4,'Standardised Costs'!$E30:$H30,0)),'Standardised Costs'!$C30,0)*Inputs!$C49</f>
        <v>0</v>
      </c>
      <c r="AK15" s="71">
        <f>IF(ISNUMBER(MATCH(AK$4,'Standardised Costs'!$E30:$H30,0)),'Standardised Costs'!$C30,0)*Inputs!$C49</f>
        <v>0</v>
      </c>
      <c r="AL15" s="71">
        <f>IF(ISNUMBER(MATCH(AL$4,'Standardised Costs'!$E30:$H30,0)),'Standardised Costs'!$C30,0)*Inputs!$C49</f>
        <v>0</v>
      </c>
      <c r="AM15" s="71">
        <f>IF(ISNUMBER(MATCH(AM$4,'Standardised Costs'!$E30:$H30,0)),'Standardised Costs'!$C30,0)*Inputs!$C49</f>
        <v>0</v>
      </c>
      <c r="AN15" s="71">
        <f>IF(ISNUMBER(MATCH(AN$4,'Standardised Costs'!$E30:$H30,0)),'Standardised Costs'!$C30,0)*Inputs!$C49</f>
        <v>0</v>
      </c>
      <c r="AO15" s="71">
        <f>IF(ISNUMBER(MATCH(AO$4,'Standardised Costs'!$E30:$H30,0)),'Standardised Costs'!$C30,0)*Inputs!$C49</f>
        <v>0</v>
      </c>
      <c r="AP15" s="71">
        <f>IF(ISNUMBER(MATCH(AP$4,'Standardised Costs'!$E30:$H30,0)),'Standardised Costs'!$C30,0)*Inputs!$C49</f>
        <v>0</v>
      </c>
      <c r="AQ15" s="71">
        <f>IF(ISNUMBER(MATCH(AQ$4,'Standardised Costs'!$E30:$H30,0)),'Standardised Costs'!$C30,0)*Inputs!$C49</f>
        <v>0</v>
      </c>
      <c r="AR15" s="71">
        <f>IF(ISNUMBER(MATCH(AR$4,'Standardised Costs'!$E30:$H30,0)),'Standardised Costs'!$C30,0)*Inputs!$C49</f>
        <v>0</v>
      </c>
      <c r="AS15" s="71">
        <f>IF(ISNUMBER(MATCH(AS$4,'Standardised Costs'!$E30:$H30,0)),'Standardised Costs'!$C30,0)*Inputs!$C49</f>
        <v>0</v>
      </c>
      <c r="AT15" s="71">
        <f>IF(ISNUMBER(MATCH(AT$4,'Standardised Costs'!$E30:$H30,0)),'Standardised Costs'!$C30,0)*Inputs!$C49</f>
        <v>0</v>
      </c>
      <c r="AU15" s="71">
        <f>IF(ISNUMBER(MATCH(AU$4,'Standardised Costs'!$E30:$H30,0)),'Standardised Costs'!$C30,0)*Inputs!$C49</f>
        <v>0</v>
      </c>
      <c r="AV15" s="71">
        <f>IF(ISNUMBER(MATCH(AV$4,'Standardised Costs'!$E30:$H30,0)),'Standardised Costs'!$C30,0)*Inputs!$C49</f>
        <v>0</v>
      </c>
      <c r="AW15" s="71">
        <f>IF(ISNUMBER(MATCH(AW$4,'Standardised Costs'!$E30:$H30,0)),'Standardised Costs'!$C30,0)*Inputs!$C49</f>
        <v>0</v>
      </c>
      <c r="AX15" s="71">
        <f>IF(ISNUMBER(MATCH(AX$4,'Standardised Costs'!$E30:$H30,0)),'Standardised Costs'!$C30,0)*Inputs!$C49</f>
        <v>0</v>
      </c>
      <c r="AY15" s="71">
        <f>IF(ISNUMBER(MATCH(AY$4,'Standardised Costs'!$E30:$H30,0)),'Standardised Costs'!$C30,0)*Inputs!$C49</f>
        <v>0</v>
      </c>
      <c r="AZ15" s="71">
        <f>IF(ISNUMBER(MATCH(AZ$4,'Standardised Costs'!$E30:$H30,0)),'Standardised Costs'!$C30,0)*Inputs!$C49</f>
        <v>0</v>
      </c>
      <c r="BA15" s="71">
        <f>IF(ISNUMBER(MATCH(BA$4,'Standardised Costs'!$E30:$H30,0)),'Standardised Costs'!$C30,0)*Inputs!$C49</f>
        <v>0</v>
      </c>
      <c r="BB15" s="71">
        <f>IF(ISNUMBER(MATCH(BB$4,'Standardised Costs'!$E30:$H30,0)),'Standardised Costs'!$C30,0)*Inputs!$C49</f>
        <v>0</v>
      </c>
      <c r="BC15" s="71">
        <f>IF(ISNUMBER(MATCH(BC$4,'Standardised Costs'!$E30:$H30,0)),'Standardised Costs'!$C30,0)*Inputs!$C49</f>
        <v>0</v>
      </c>
      <c r="BD15" s="71">
        <f>IF(ISNUMBER(MATCH(BD$4,'Standardised Costs'!$E30:$H30,0)),'Standardised Costs'!$C30,0)*Inputs!$C49</f>
        <v>0</v>
      </c>
      <c r="BE15" s="71">
        <f>IF(ISNUMBER(MATCH(BE$4,'Standardised Costs'!$E30:$H30,0)),'Standardised Costs'!$C30,0)*Inputs!$C49</f>
        <v>0</v>
      </c>
      <c r="BF15" s="71">
        <f>IF(ISNUMBER(MATCH(BF$4,'Standardised Costs'!$E30:$H30,0)),'Standardised Costs'!$C30,0)*Inputs!$C49</f>
        <v>0</v>
      </c>
      <c r="BG15" s="71">
        <f>IF(ISNUMBER(MATCH(BG$4,'Standardised Costs'!$E30:$H30,0)),'Standardised Costs'!$C30,0)*Inputs!$C49</f>
        <v>0</v>
      </c>
      <c r="BH15" s="71">
        <f>IF(ISNUMBER(MATCH(BH$4,'Standardised Costs'!$E30:$H30,0)),'Standardised Costs'!$C30,0)*Inputs!$C49</f>
        <v>0</v>
      </c>
      <c r="BI15" s="71">
        <f>IF(ISNUMBER(MATCH(BI$4,'Standardised Costs'!$E30:$H30,0)),'Standardised Costs'!$C30,0)*Inputs!$C49</f>
        <v>0</v>
      </c>
      <c r="BJ15" s="71">
        <f>IF(ISNUMBER(MATCH(BJ$4,'Standardised Costs'!$E30:$H30,0)),'Standardised Costs'!$C30,0)*Inputs!$C49</f>
        <v>0</v>
      </c>
      <c r="BK15" s="71">
        <f>IF(ISNUMBER(MATCH(BK$4,'Standardised Costs'!$E30:$H30,0)),'Standardised Costs'!$C30,0)*Inputs!$C49</f>
        <v>0</v>
      </c>
      <c r="BL15" s="71">
        <f>IF(ISNUMBER(MATCH(BL$4,'Standardised Costs'!$E30:$H30,0)),'Standardised Costs'!$C30,0)*Inputs!$C49</f>
        <v>0</v>
      </c>
      <c r="BM15" s="71">
        <f>IF(ISNUMBER(MATCH(BM$4,'Standardised Costs'!$E30:$H30,0)),'Standardised Costs'!$C30,0)*Inputs!$C49</f>
        <v>0</v>
      </c>
      <c r="BN15" s="71">
        <f>IF(ISNUMBER(MATCH(BN$4,'Standardised Costs'!$E30:$H30,0)),'Standardised Costs'!$C30,0)*Inputs!$C49</f>
        <v>0</v>
      </c>
      <c r="BO15" s="71">
        <f>IF(ISNUMBER(MATCH(BO$4,'Standardised Costs'!$E30:$H30,0)),'Standardised Costs'!$C30,0)*Inputs!$C49</f>
        <v>0</v>
      </c>
      <c r="BP15" s="71">
        <f>IF(ISNUMBER(MATCH(BP$4,'Standardised Costs'!$E30:$H30,0)),'Standardised Costs'!$C30,0)*Inputs!$C49</f>
        <v>0</v>
      </c>
      <c r="BQ15" s="71">
        <f>IF(ISNUMBER(MATCH(BQ$4,'Standardised Costs'!$E30:$H30,0)),'Standardised Costs'!$C30,0)*Inputs!$C49</f>
        <v>0</v>
      </c>
      <c r="BR15" s="71">
        <f>IF(ISNUMBER(MATCH(BR$4,'Standardised Costs'!$E30:$H30,0)),'Standardised Costs'!$C30,0)*Inputs!$C49</f>
        <v>0</v>
      </c>
      <c r="BS15" s="71">
        <f>IF(ISNUMBER(MATCH(BS$4,'Standardised Costs'!$E30:$H30,0)),'Standardised Costs'!$C30,0)*Inputs!$C49</f>
        <v>0</v>
      </c>
      <c r="BT15" s="71">
        <f>IF(ISNUMBER(MATCH(BT$4,'Standardised Costs'!$E30:$H30,0)),'Standardised Costs'!$C30,0)*Inputs!$C49</f>
        <v>0</v>
      </c>
      <c r="BU15" s="71">
        <f>IF(ISNUMBER(MATCH(BU$4,'Standardised Costs'!$E30:$H30,0)),'Standardised Costs'!$C30,0)*Inputs!$C49</f>
        <v>0</v>
      </c>
      <c r="BV15" s="71">
        <f>IF(ISNUMBER(MATCH(BV$4,'Standardised Costs'!$E30:$H30,0)),'Standardised Costs'!$C30,0)*Inputs!$C49</f>
        <v>0</v>
      </c>
      <c r="BW15" s="71">
        <f>IF(ISNUMBER(MATCH(BW$4,'Standardised Costs'!$E30:$H30,0)),'Standardised Costs'!$C30,0)*Inputs!$C49</f>
        <v>0</v>
      </c>
      <c r="BX15" s="71">
        <f>IF(ISNUMBER(MATCH(BX$4,'Standardised Costs'!$E30:$H30,0)),'Standardised Costs'!$C30,0)*Inputs!$C49</f>
        <v>0</v>
      </c>
      <c r="BY15" s="71">
        <f>IF(ISNUMBER(MATCH(BY$4,'Standardised Costs'!$E30:$H30,0)),'Standardised Costs'!$C30,0)*Inputs!$C49</f>
        <v>0</v>
      </c>
      <c r="BZ15" s="71">
        <f>IF(ISNUMBER(MATCH(BZ$4,'Standardised Costs'!$E30:$H30,0)),'Standardised Costs'!$C30,0)*Inputs!$C49</f>
        <v>0</v>
      </c>
      <c r="CA15" s="71">
        <f>IF(ISNUMBER(MATCH(CA$4,'Standardised Costs'!$E30:$H30,0)),'Standardised Costs'!$C30,0)*Inputs!$C49</f>
        <v>0</v>
      </c>
      <c r="CB15" s="71">
        <f>IF(ISNUMBER(MATCH(CB$4,'Standardised Costs'!$E30:$H30,0)),'Standardised Costs'!$C30,0)*Inputs!$C49</f>
        <v>0</v>
      </c>
      <c r="CC15" s="71">
        <f>IF(ISNUMBER(MATCH(CC$4,'Standardised Costs'!$E30:$H30,0)),'Standardised Costs'!$C30,0)*Inputs!$C49</f>
        <v>0</v>
      </c>
      <c r="CD15" s="71">
        <f>IF(ISNUMBER(MATCH(CD$4,'Standardised Costs'!$E30:$H30,0)),'Standardised Costs'!$C30,0)*Inputs!$C49</f>
        <v>0</v>
      </c>
      <c r="CE15" s="71">
        <f>IF(ISNUMBER(MATCH(CE$4,'Standardised Costs'!$E30:$H30,0)),'Standardised Costs'!$C30,0)*Inputs!$C49</f>
        <v>0</v>
      </c>
      <c r="CF15" s="71">
        <f>IF(ISNUMBER(MATCH(CF$4,'Standardised Costs'!$E30:$H30,0)),'Standardised Costs'!$C30,0)*Inputs!$C49</f>
        <v>0</v>
      </c>
      <c r="CG15" s="71">
        <f>IF(ISNUMBER(MATCH(CG$4,'Standardised Costs'!$E30:$H30,0)),'Standardised Costs'!$C30,0)*Inputs!$C49</f>
        <v>0</v>
      </c>
      <c r="CH15" s="71">
        <f>IF(ISNUMBER(MATCH(CH$4,'Standardised Costs'!$E30:$H30,0)),'Standardised Costs'!$C30,0)*Inputs!$C49</f>
        <v>0</v>
      </c>
      <c r="CI15" s="71">
        <f>IF(ISNUMBER(MATCH(CI$4,'Standardised Costs'!$E30:$H30,0)),'Standardised Costs'!$C30,0)*Inputs!$C49</f>
        <v>0</v>
      </c>
      <c r="CJ15" s="71">
        <f>IF(ISNUMBER(MATCH(CJ$4,'Standardised Costs'!$E30:$H30,0)),'Standardised Costs'!$C30,0)*Inputs!$C49</f>
        <v>0</v>
      </c>
      <c r="CK15" s="71">
        <f>IF(ISNUMBER(MATCH(CK$4,'Standardised Costs'!$E30:$H30,0)),'Standardised Costs'!$C30,0)*Inputs!$C49</f>
        <v>0</v>
      </c>
      <c r="CL15" s="71">
        <f>IF(ISNUMBER(MATCH(CL$4,'Standardised Costs'!$E30:$H30,0)),'Standardised Costs'!$C30,0)*Inputs!$C49</f>
        <v>0</v>
      </c>
      <c r="CM15" s="71">
        <f>IF(ISNUMBER(MATCH(CM$4,'Standardised Costs'!$E30:$H30,0)),'Standardised Costs'!$C30,0)*Inputs!$C49</f>
        <v>0</v>
      </c>
      <c r="CN15" s="71">
        <f>IF(ISNUMBER(MATCH(CN$4,'Standardised Costs'!$E30:$H30,0)),'Standardised Costs'!$C30,0)*Inputs!$C49</f>
        <v>0</v>
      </c>
      <c r="CO15" s="71">
        <f>IF(ISNUMBER(MATCH(CO$4,'Standardised Costs'!$E30:$H30,0)),'Standardised Costs'!$C30,0)*Inputs!$C49</f>
        <v>0</v>
      </c>
      <c r="CP15" s="71">
        <f>IF(ISNUMBER(MATCH(CP$4,'Standardised Costs'!$E30:$H30,0)),'Standardised Costs'!$C30,0)*Inputs!$C49</f>
        <v>0</v>
      </c>
      <c r="CQ15" s="71">
        <f>IF(ISNUMBER(MATCH(CQ$4,'Standardised Costs'!$E30:$H30,0)),'Standardised Costs'!$C30,0)*Inputs!$C49</f>
        <v>0</v>
      </c>
      <c r="CR15" s="71">
        <f>IF(ISNUMBER(MATCH(CR$4,'Standardised Costs'!$E30:$H30,0)),'Standardised Costs'!$C30,0)*Inputs!$C49</f>
        <v>0</v>
      </c>
      <c r="CS15" s="71">
        <f>IF(ISNUMBER(MATCH(CS$4,'Standardised Costs'!$E30:$H30,0)),'Standardised Costs'!$C30,0)*Inputs!$C49</f>
        <v>0</v>
      </c>
      <c r="CT15" s="71">
        <f>IF(ISNUMBER(MATCH(CT$4,'Standardised Costs'!$E30:$H30,0)),'Standardised Costs'!$C30,0)*Inputs!$C49</f>
        <v>0</v>
      </c>
      <c r="CU15" s="71">
        <f>IF(ISNUMBER(MATCH(CU$4,'Standardised Costs'!$E30:$H30,0)),'Standardised Costs'!$C30,0)*Inputs!$C49</f>
        <v>0</v>
      </c>
      <c r="CV15" s="71">
        <f>IF(ISNUMBER(MATCH(CV$4,'Standardised Costs'!$E30:$H30,0)),'Standardised Costs'!$C30,0)*Inputs!$C49</f>
        <v>0</v>
      </c>
      <c r="CW15" s="71">
        <f>IF(ISNUMBER(MATCH(CW$4,'Standardised Costs'!$E30:$H30,0)),'Standardised Costs'!$C30,0)*Inputs!$C49</f>
        <v>0</v>
      </c>
      <c r="CX15" s="71">
        <f>IF(ISNUMBER(MATCH(CX$4,'Standardised Costs'!$E30:$H30,0)),'Standardised Costs'!$C30,0)*Inputs!$C49</f>
        <v>0</v>
      </c>
      <c r="CY15" s="71">
        <f>IF(ISNUMBER(MATCH(CY$4,'Standardised Costs'!$E30:$H30,0)),'Standardised Costs'!$C30,0)*Inputs!$C49</f>
        <v>0</v>
      </c>
    </row>
    <row r="16" spans="1:103" s="68" customFormat="1" ht="12.75" customHeight="1" x14ac:dyDescent="0.2">
      <c r="A16" s="328"/>
      <c r="B16" s="73" t="s">
        <v>190</v>
      </c>
      <c r="C16" s="72">
        <f t="shared" si="0"/>
        <v>0</v>
      </c>
      <c r="D16" s="71">
        <f>IF(ISNUMBER(MATCH(D$4,'Standardised Costs'!$E31:$H31,0)),'Standardised Costs'!$C31,0)*Calculations!$C7</f>
        <v>0</v>
      </c>
      <c r="E16" s="71">
        <f>IF(ISNUMBER(MATCH(E$4,'Standardised Costs'!$E31:$H31,0)),'Standardised Costs'!$C31,0)*Calculations!$C7</f>
        <v>0</v>
      </c>
      <c r="F16" s="71">
        <f>IF(ISNUMBER(MATCH(F$4,'Standardised Costs'!$E31:$H31,0)),'Standardised Costs'!$C31,0)*Calculations!$C7</f>
        <v>0</v>
      </c>
      <c r="G16" s="71">
        <f>IF(ISNUMBER(MATCH(G$4,'Standardised Costs'!$E31:$H31,0)),'Standardised Costs'!$C31,0)*Calculations!$C7</f>
        <v>0</v>
      </c>
      <c r="H16" s="71">
        <f>IF(ISNUMBER(MATCH(H$4,'Standardised Costs'!$E31:$H31,0)),'Standardised Costs'!$C31,0)*Calculations!$C7</f>
        <v>0</v>
      </c>
      <c r="I16" s="71">
        <f>IF(ISNUMBER(MATCH(I$4,'Standardised Costs'!$E31:$H31,0)),'Standardised Costs'!$C31,0)*Calculations!$C7</f>
        <v>0</v>
      </c>
      <c r="J16" s="71">
        <f>IF(ISNUMBER(MATCH(J$4,'Standardised Costs'!$E31:$H31,0)),'Standardised Costs'!$C31,0)*Calculations!$C7</f>
        <v>0</v>
      </c>
      <c r="K16" s="71">
        <f>IF(ISNUMBER(MATCH(K$4,'Standardised Costs'!$E31:$H31,0)),'Standardised Costs'!$C31,0)*Calculations!$C7</f>
        <v>0</v>
      </c>
      <c r="L16" s="71">
        <f>IF(ISNUMBER(MATCH(L$4,'Standardised Costs'!$E31:$H31,0)),'Standardised Costs'!$C31,0)*Calculations!$C7</f>
        <v>0</v>
      </c>
      <c r="M16" s="71">
        <f>IF(ISNUMBER(MATCH(M$4,'Standardised Costs'!$E31:$H31,0)),'Standardised Costs'!$C31,0)*Calculations!$C7</f>
        <v>0</v>
      </c>
      <c r="N16" s="71">
        <f>IF(ISNUMBER(MATCH(N$4,'Standardised Costs'!$E31:$H31,0)),'Standardised Costs'!$C31,0)*Calculations!$C7</f>
        <v>0</v>
      </c>
      <c r="O16" s="71">
        <f>IF(ISNUMBER(MATCH(O$4,'Standardised Costs'!$E31:$H31,0)),'Standardised Costs'!$C31,0)*Calculations!$C7</f>
        <v>0</v>
      </c>
      <c r="P16" s="71">
        <f>IF(ISNUMBER(MATCH(P$4,'Standardised Costs'!$E31:$H31,0)),'Standardised Costs'!$C31,0)*Calculations!$C7</f>
        <v>0</v>
      </c>
      <c r="Q16" s="71">
        <f>IF(ISNUMBER(MATCH(Q$4,'Standardised Costs'!$E31:$H31,0)),'Standardised Costs'!$C31,0)*Calculations!$C7</f>
        <v>0</v>
      </c>
      <c r="R16" s="71">
        <f>IF(ISNUMBER(MATCH(R$4,'Standardised Costs'!$E31:$H31,0)),'Standardised Costs'!$C31,0)*Calculations!$C7</f>
        <v>0</v>
      </c>
      <c r="S16" s="71">
        <f>IF(ISNUMBER(MATCH(S$4,'Standardised Costs'!$E31:$H31,0)),'Standardised Costs'!$C31,0)*Calculations!$C7</f>
        <v>0</v>
      </c>
      <c r="T16" s="71">
        <f>IF(ISNUMBER(MATCH(T$4,'Standardised Costs'!$E31:$H31,0)),'Standardised Costs'!$C31,0)*Calculations!$C7</f>
        <v>0</v>
      </c>
      <c r="U16" s="71">
        <f>IF(ISNUMBER(MATCH(U$4,'Standardised Costs'!$E31:$H31,0)),'Standardised Costs'!$C31,0)*Calculations!$C7</f>
        <v>0</v>
      </c>
      <c r="V16" s="71">
        <f>IF(ISNUMBER(MATCH(V$4,'Standardised Costs'!$E31:$H31,0)),'Standardised Costs'!$C31,0)*Calculations!$C7</f>
        <v>0</v>
      </c>
      <c r="W16" s="71">
        <f>IF(ISNUMBER(MATCH(W$4,'Standardised Costs'!$E31:$H31,0)),'Standardised Costs'!$C31,0)*Calculations!$C7</f>
        <v>0</v>
      </c>
      <c r="X16" s="71">
        <f>IF(ISNUMBER(MATCH(X$4,'Standardised Costs'!$E31:$H31,0)),'Standardised Costs'!$C31,0)*Calculations!$C7</f>
        <v>0</v>
      </c>
      <c r="Y16" s="71">
        <f>IF(ISNUMBER(MATCH(Y$4,'Standardised Costs'!$E31:$H31,0)),'Standardised Costs'!$C31,0)*Calculations!$C7</f>
        <v>0</v>
      </c>
      <c r="Z16" s="71">
        <f>IF(ISNUMBER(MATCH(Z$4,'Standardised Costs'!$E31:$H31,0)),'Standardised Costs'!$C31,0)*Calculations!$C7</f>
        <v>0</v>
      </c>
      <c r="AA16" s="71">
        <f>IF(ISNUMBER(MATCH(AA$4,'Standardised Costs'!$E31:$H31,0)),'Standardised Costs'!$C31,0)*Calculations!$C7</f>
        <v>0</v>
      </c>
      <c r="AB16" s="71">
        <f>IF(ISNUMBER(MATCH(AB$4,'Standardised Costs'!$E31:$H31,0)),'Standardised Costs'!$C31,0)*Calculations!$C7</f>
        <v>0</v>
      </c>
      <c r="AC16" s="71">
        <f>IF(ISNUMBER(MATCH(AC$4,'Standardised Costs'!$E31:$H31,0)),'Standardised Costs'!$C31,0)*Calculations!$C7</f>
        <v>0</v>
      </c>
      <c r="AD16" s="71">
        <f>IF(ISNUMBER(MATCH(AD$4,'Standardised Costs'!$E31:$H31,0)),'Standardised Costs'!$C31,0)*Calculations!$C7</f>
        <v>0</v>
      </c>
      <c r="AE16" s="71">
        <f>IF(ISNUMBER(MATCH(AE$4,'Standardised Costs'!$E31:$H31,0)),'Standardised Costs'!$C31,0)*Calculations!$C7</f>
        <v>0</v>
      </c>
      <c r="AF16" s="71">
        <f>IF(ISNUMBER(MATCH(AF$4,'Standardised Costs'!$E31:$H31,0)),'Standardised Costs'!$C31,0)*Calculations!$C7</f>
        <v>0</v>
      </c>
      <c r="AG16" s="71">
        <f>IF(ISNUMBER(MATCH(AG$4,'Standardised Costs'!$E31:$H31,0)),'Standardised Costs'!$C31,0)*Calculations!$C7</f>
        <v>0</v>
      </c>
      <c r="AH16" s="71">
        <f>IF(ISNUMBER(MATCH(AH$4,'Standardised Costs'!$E31:$H31,0)),'Standardised Costs'!$C31,0)*Calculations!$C7</f>
        <v>0</v>
      </c>
      <c r="AI16" s="71">
        <f>IF(ISNUMBER(MATCH(AI$4,'Standardised Costs'!$E31:$H31,0)),'Standardised Costs'!$C31,0)*Calculations!$C7</f>
        <v>0</v>
      </c>
      <c r="AJ16" s="71">
        <f>IF(ISNUMBER(MATCH(AJ$4,'Standardised Costs'!$E31:$H31,0)),'Standardised Costs'!$C31,0)*Calculations!$C7</f>
        <v>0</v>
      </c>
      <c r="AK16" s="71">
        <f>IF(ISNUMBER(MATCH(AK$4,'Standardised Costs'!$E31:$H31,0)),'Standardised Costs'!$C31,0)*Calculations!$C7</f>
        <v>0</v>
      </c>
      <c r="AL16" s="71">
        <f>IF(ISNUMBER(MATCH(AL$4,'Standardised Costs'!$E31:$H31,0)),'Standardised Costs'!$C31,0)*Calculations!$C7</f>
        <v>0</v>
      </c>
      <c r="AM16" s="71">
        <f>IF(ISNUMBER(MATCH(AM$4,'Standardised Costs'!$E31:$H31,0)),'Standardised Costs'!$C31,0)*Calculations!$C7</f>
        <v>0</v>
      </c>
      <c r="AN16" s="71">
        <f>IF(ISNUMBER(MATCH(AN$4,'Standardised Costs'!$E31:$H31,0)),'Standardised Costs'!$C31,0)*Calculations!$C7</f>
        <v>0</v>
      </c>
      <c r="AO16" s="71">
        <f>IF(ISNUMBER(MATCH(AO$4,'Standardised Costs'!$E31:$H31,0)),'Standardised Costs'!$C31,0)*Calculations!$C7</f>
        <v>0</v>
      </c>
      <c r="AP16" s="71">
        <f>IF(ISNUMBER(MATCH(AP$4,'Standardised Costs'!$E31:$H31,0)),'Standardised Costs'!$C31,0)*Calculations!$C7</f>
        <v>0</v>
      </c>
      <c r="AQ16" s="71">
        <f>IF(ISNUMBER(MATCH(AQ$4,'Standardised Costs'!$E31:$H31,0)),'Standardised Costs'!$C31,0)*Calculations!$C7</f>
        <v>0</v>
      </c>
      <c r="AR16" s="71">
        <f>IF(ISNUMBER(MATCH(AR$4,'Standardised Costs'!$E31:$H31,0)),'Standardised Costs'!$C31,0)*Calculations!$C7</f>
        <v>0</v>
      </c>
      <c r="AS16" s="71">
        <f>IF(ISNUMBER(MATCH(AS$4,'Standardised Costs'!$E31:$H31,0)),'Standardised Costs'!$C31,0)*Calculations!$C7</f>
        <v>0</v>
      </c>
      <c r="AT16" s="71">
        <f>IF(ISNUMBER(MATCH(AT$4,'Standardised Costs'!$E31:$H31,0)),'Standardised Costs'!$C31,0)*Calculations!$C7</f>
        <v>0</v>
      </c>
      <c r="AU16" s="71">
        <f>IF(ISNUMBER(MATCH(AU$4,'Standardised Costs'!$E31:$H31,0)),'Standardised Costs'!$C31,0)*Calculations!$C7</f>
        <v>0</v>
      </c>
      <c r="AV16" s="71">
        <f>IF(ISNUMBER(MATCH(AV$4,'Standardised Costs'!$E31:$H31,0)),'Standardised Costs'!$C31,0)*Calculations!$C7</f>
        <v>0</v>
      </c>
      <c r="AW16" s="71">
        <f>IF(ISNUMBER(MATCH(AW$4,'Standardised Costs'!$E31:$H31,0)),'Standardised Costs'!$C31,0)*Calculations!$C7</f>
        <v>0</v>
      </c>
      <c r="AX16" s="71">
        <f>IF(ISNUMBER(MATCH(AX$4,'Standardised Costs'!$E31:$H31,0)),'Standardised Costs'!$C31,0)*Calculations!$C7</f>
        <v>0</v>
      </c>
      <c r="AY16" s="71">
        <f>IF(ISNUMBER(MATCH(AY$4,'Standardised Costs'!$E31:$H31,0)),'Standardised Costs'!$C31,0)*Calculations!$C7</f>
        <v>0</v>
      </c>
      <c r="AZ16" s="71">
        <f>IF(ISNUMBER(MATCH(AZ$4,'Standardised Costs'!$E31:$H31,0)),'Standardised Costs'!$C31,0)*Calculations!$C7</f>
        <v>0</v>
      </c>
      <c r="BA16" s="71">
        <f>IF(ISNUMBER(MATCH(BA$4,'Standardised Costs'!$E31:$H31,0)),'Standardised Costs'!$C31,0)*Calculations!$C7</f>
        <v>0</v>
      </c>
      <c r="BB16" s="71">
        <f>IF(ISNUMBER(MATCH(BB$4,'Standardised Costs'!$E31:$H31,0)),'Standardised Costs'!$C31,0)*Calculations!$C7</f>
        <v>0</v>
      </c>
      <c r="BC16" s="71">
        <f>IF(ISNUMBER(MATCH(BC$4,'Standardised Costs'!$E31:$H31,0)),'Standardised Costs'!$C31,0)*Calculations!$C7</f>
        <v>0</v>
      </c>
      <c r="BD16" s="71">
        <f>IF(ISNUMBER(MATCH(BD$4,'Standardised Costs'!$E31:$H31,0)),'Standardised Costs'!$C31,0)*Calculations!$C7</f>
        <v>0</v>
      </c>
      <c r="BE16" s="71">
        <f>IF(ISNUMBER(MATCH(BE$4,'Standardised Costs'!$E31:$H31,0)),'Standardised Costs'!$C31,0)*Calculations!$C7</f>
        <v>0</v>
      </c>
      <c r="BF16" s="71">
        <f>IF(ISNUMBER(MATCH(BF$4,'Standardised Costs'!$E31:$H31,0)),'Standardised Costs'!$C31,0)*Calculations!$C7</f>
        <v>0</v>
      </c>
      <c r="BG16" s="71">
        <f>IF(ISNUMBER(MATCH(BG$4,'Standardised Costs'!$E31:$H31,0)),'Standardised Costs'!$C31,0)*Calculations!$C7</f>
        <v>0</v>
      </c>
      <c r="BH16" s="71">
        <f>IF(ISNUMBER(MATCH(BH$4,'Standardised Costs'!$E31:$H31,0)),'Standardised Costs'!$C31,0)*Calculations!$C7</f>
        <v>0</v>
      </c>
      <c r="BI16" s="71">
        <f>IF(ISNUMBER(MATCH(BI$4,'Standardised Costs'!$E31:$H31,0)),'Standardised Costs'!$C31,0)*Calculations!$C7</f>
        <v>0</v>
      </c>
      <c r="BJ16" s="71">
        <f>IF(ISNUMBER(MATCH(BJ$4,'Standardised Costs'!$E31:$H31,0)),'Standardised Costs'!$C31,0)*Calculations!$C7</f>
        <v>0</v>
      </c>
      <c r="BK16" s="71">
        <f>IF(ISNUMBER(MATCH(BK$4,'Standardised Costs'!$E31:$H31,0)),'Standardised Costs'!$C31,0)*Calculations!$C7</f>
        <v>0</v>
      </c>
      <c r="BL16" s="71">
        <f>IF(ISNUMBER(MATCH(BL$4,'Standardised Costs'!$E31:$H31,0)),'Standardised Costs'!$C31,0)*Calculations!$C7</f>
        <v>0</v>
      </c>
      <c r="BM16" s="71">
        <f>IF(ISNUMBER(MATCH(BM$4,'Standardised Costs'!$E31:$H31,0)),'Standardised Costs'!$C31,0)*Calculations!$C7</f>
        <v>0</v>
      </c>
      <c r="BN16" s="71">
        <f>IF(ISNUMBER(MATCH(BN$4,'Standardised Costs'!$E31:$H31,0)),'Standardised Costs'!$C31,0)*Calculations!$C7</f>
        <v>0</v>
      </c>
      <c r="BO16" s="71">
        <f>IF(ISNUMBER(MATCH(BO$4,'Standardised Costs'!$E31:$H31,0)),'Standardised Costs'!$C31,0)*Calculations!$C7</f>
        <v>0</v>
      </c>
      <c r="BP16" s="71">
        <f>IF(ISNUMBER(MATCH(BP$4,'Standardised Costs'!$E31:$H31,0)),'Standardised Costs'!$C31,0)*Calculations!$C7</f>
        <v>0</v>
      </c>
      <c r="BQ16" s="71">
        <f>IF(ISNUMBER(MATCH(BQ$4,'Standardised Costs'!$E31:$H31,0)),'Standardised Costs'!$C31,0)*Calculations!$C7</f>
        <v>0</v>
      </c>
      <c r="BR16" s="71">
        <f>IF(ISNUMBER(MATCH(BR$4,'Standardised Costs'!$E31:$H31,0)),'Standardised Costs'!$C31,0)*Calculations!$C7</f>
        <v>0</v>
      </c>
      <c r="BS16" s="71">
        <f>IF(ISNUMBER(MATCH(BS$4,'Standardised Costs'!$E31:$H31,0)),'Standardised Costs'!$C31,0)*Calculations!$C7</f>
        <v>0</v>
      </c>
      <c r="BT16" s="71">
        <f>IF(ISNUMBER(MATCH(BT$4,'Standardised Costs'!$E31:$H31,0)),'Standardised Costs'!$C31,0)*Calculations!$C7</f>
        <v>0</v>
      </c>
      <c r="BU16" s="71">
        <f>IF(ISNUMBER(MATCH(BU$4,'Standardised Costs'!$E31:$H31,0)),'Standardised Costs'!$C31,0)*Calculations!$C7</f>
        <v>0</v>
      </c>
      <c r="BV16" s="71">
        <f>IF(ISNUMBER(MATCH(BV$4,'Standardised Costs'!$E31:$H31,0)),'Standardised Costs'!$C31,0)*Calculations!$C7</f>
        <v>0</v>
      </c>
      <c r="BW16" s="71">
        <f>IF(ISNUMBER(MATCH(BW$4,'Standardised Costs'!$E31:$H31,0)),'Standardised Costs'!$C31,0)*Calculations!$C7</f>
        <v>0</v>
      </c>
      <c r="BX16" s="71">
        <f>IF(ISNUMBER(MATCH(BX$4,'Standardised Costs'!$E31:$H31,0)),'Standardised Costs'!$C31,0)*Calculations!$C7</f>
        <v>0</v>
      </c>
      <c r="BY16" s="71">
        <f>IF(ISNUMBER(MATCH(BY$4,'Standardised Costs'!$E31:$H31,0)),'Standardised Costs'!$C31,0)*Calculations!$C7</f>
        <v>0</v>
      </c>
      <c r="BZ16" s="71">
        <f>IF(ISNUMBER(MATCH(BZ$4,'Standardised Costs'!$E31:$H31,0)),'Standardised Costs'!$C31,0)*Calculations!$C7</f>
        <v>0</v>
      </c>
      <c r="CA16" s="71">
        <f>IF(ISNUMBER(MATCH(CA$4,'Standardised Costs'!$E31:$H31,0)),'Standardised Costs'!$C31,0)*Calculations!$C7</f>
        <v>0</v>
      </c>
      <c r="CB16" s="71">
        <f>IF(ISNUMBER(MATCH(CB$4,'Standardised Costs'!$E31:$H31,0)),'Standardised Costs'!$C31,0)*Calculations!$C7</f>
        <v>0</v>
      </c>
      <c r="CC16" s="71">
        <f>IF(ISNUMBER(MATCH(CC$4,'Standardised Costs'!$E31:$H31,0)),'Standardised Costs'!$C31,0)*Calculations!$C7</f>
        <v>0</v>
      </c>
      <c r="CD16" s="71">
        <f>IF(ISNUMBER(MATCH(CD$4,'Standardised Costs'!$E31:$H31,0)),'Standardised Costs'!$C31,0)*Calculations!$C7</f>
        <v>0</v>
      </c>
      <c r="CE16" s="71">
        <f>IF(ISNUMBER(MATCH(CE$4,'Standardised Costs'!$E31:$H31,0)),'Standardised Costs'!$C31,0)*Calculations!$C7</f>
        <v>0</v>
      </c>
      <c r="CF16" s="71">
        <f>IF(ISNUMBER(MATCH(CF$4,'Standardised Costs'!$E31:$H31,0)),'Standardised Costs'!$C31,0)*Calculations!$C7</f>
        <v>0</v>
      </c>
      <c r="CG16" s="71">
        <f>IF(ISNUMBER(MATCH(CG$4,'Standardised Costs'!$E31:$H31,0)),'Standardised Costs'!$C31,0)*Calculations!$C7</f>
        <v>0</v>
      </c>
      <c r="CH16" s="71">
        <f>IF(ISNUMBER(MATCH(CH$4,'Standardised Costs'!$E31:$H31,0)),'Standardised Costs'!$C31,0)*Calculations!$C7</f>
        <v>0</v>
      </c>
      <c r="CI16" s="71">
        <f>IF(ISNUMBER(MATCH(CI$4,'Standardised Costs'!$E31:$H31,0)),'Standardised Costs'!$C31,0)*Calculations!$C7</f>
        <v>0</v>
      </c>
      <c r="CJ16" s="71">
        <f>IF(ISNUMBER(MATCH(CJ$4,'Standardised Costs'!$E31:$H31,0)),'Standardised Costs'!$C31,0)*Calculations!$C7</f>
        <v>0</v>
      </c>
      <c r="CK16" s="71">
        <f>IF(ISNUMBER(MATCH(CK$4,'Standardised Costs'!$E31:$H31,0)),'Standardised Costs'!$C31,0)*Calculations!$C7</f>
        <v>0</v>
      </c>
      <c r="CL16" s="71">
        <f>IF(ISNUMBER(MATCH(CL$4,'Standardised Costs'!$E31:$H31,0)),'Standardised Costs'!$C31,0)*Calculations!$C7</f>
        <v>0</v>
      </c>
      <c r="CM16" s="71">
        <f>IF(ISNUMBER(MATCH(CM$4,'Standardised Costs'!$E31:$H31,0)),'Standardised Costs'!$C31,0)*Calculations!$C7</f>
        <v>0</v>
      </c>
      <c r="CN16" s="71">
        <f>IF(ISNUMBER(MATCH(CN$4,'Standardised Costs'!$E31:$H31,0)),'Standardised Costs'!$C31,0)*Calculations!$C7</f>
        <v>0</v>
      </c>
      <c r="CO16" s="71">
        <f>IF(ISNUMBER(MATCH(CO$4,'Standardised Costs'!$E31:$H31,0)),'Standardised Costs'!$C31,0)*Calculations!$C7</f>
        <v>0</v>
      </c>
      <c r="CP16" s="71">
        <f>IF(ISNUMBER(MATCH(CP$4,'Standardised Costs'!$E31:$H31,0)),'Standardised Costs'!$C31,0)*Calculations!$C7</f>
        <v>0</v>
      </c>
      <c r="CQ16" s="71">
        <f>IF(ISNUMBER(MATCH(CQ$4,'Standardised Costs'!$E31:$H31,0)),'Standardised Costs'!$C31,0)*Calculations!$C7</f>
        <v>0</v>
      </c>
      <c r="CR16" s="71">
        <f>IF(ISNUMBER(MATCH(CR$4,'Standardised Costs'!$E31:$H31,0)),'Standardised Costs'!$C31,0)*Calculations!$C7</f>
        <v>0</v>
      </c>
      <c r="CS16" s="71">
        <f>IF(ISNUMBER(MATCH(CS$4,'Standardised Costs'!$E31:$H31,0)),'Standardised Costs'!$C31,0)*Calculations!$C7</f>
        <v>0</v>
      </c>
      <c r="CT16" s="71">
        <f>IF(ISNUMBER(MATCH(CT$4,'Standardised Costs'!$E31:$H31,0)),'Standardised Costs'!$C31,0)*Calculations!$C7</f>
        <v>0</v>
      </c>
      <c r="CU16" s="71">
        <f>IF(ISNUMBER(MATCH(CU$4,'Standardised Costs'!$E31:$H31,0)),'Standardised Costs'!$C31,0)*Calculations!$C7</f>
        <v>0</v>
      </c>
      <c r="CV16" s="71">
        <f>IF(ISNUMBER(MATCH(CV$4,'Standardised Costs'!$E31:$H31,0)),'Standardised Costs'!$C31,0)*Calculations!$C7</f>
        <v>0</v>
      </c>
      <c r="CW16" s="71">
        <f>IF(ISNUMBER(MATCH(CW$4,'Standardised Costs'!$E31:$H31,0)),'Standardised Costs'!$C31,0)*Calculations!$C7</f>
        <v>0</v>
      </c>
      <c r="CX16" s="71">
        <f>IF(ISNUMBER(MATCH(CX$4,'Standardised Costs'!$E31:$H31,0)),'Standardised Costs'!$C31,0)*Calculations!$C7</f>
        <v>0</v>
      </c>
      <c r="CY16" s="71">
        <f>IF(ISNUMBER(MATCH(CY$4,'Standardised Costs'!$E31:$H31,0)),'Standardised Costs'!$C31,0)*Calculations!$C7</f>
        <v>0</v>
      </c>
    </row>
    <row r="17" spans="1:103" s="68" customFormat="1" ht="12.75" customHeight="1" x14ac:dyDescent="0.2">
      <c r="A17" s="328"/>
      <c r="B17" s="73" t="s">
        <v>191</v>
      </c>
      <c r="C17" s="72">
        <f t="shared" si="0"/>
        <v>0</v>
      </c>
      <c r="D17" s="71">
        <f>IF(ISNUMBER(MATCH(D$4,'Standardised Costs'!$E32:$H32,0)),'Standardised Costs'!$C32,0)*Calculations!$C8</f>
        <v>0</v>
      </c>
      <c r="E17" s="71">
        <f>IF(ISNUMBER(MATCH(E$4,'Standardised Costs'!$E32:$H32,0)),'Standardised Costs'!$C32,0)*Calculations!$C8</f>
        <v>0</v>
      </c>
      <c r="F17" s="71">
        <f>IF(ISNUMBER(MATCH(F$4,'Standardised Costs'!$E32:$H32,0)),'Standardised Costs'!$C32,0)*Calculations!$C8</f>
        <v>0</v>
      </c>
      <c r="G17" s="71">
        <f>IF(ISNUMBER(MATCH(G$4,'Standardised Costs'!$E32:$H32,0)),'Standardised Costs'!$C32,0)*Calculations!$C8</f>
        <v>0</v>
      </c>
      <c r="H17" s="71">
        <f>IF(ISNUMBER(MATCH(H$4,'Standardised Costs'!$E32:$H32,0)),'Standardised Costs'!$C32,0)*Calculations!$C8</f>
        <v>0</v>
      </c>
      <c r="I17" s="71">
        <f>IF(ISNUMBER(MATCH(I$4,'Standardised Costs'!$E32:$H32,0)),'Standardised Costs'!$C32,0)*Calculations!$C8</f>
        <v>0</v>
      </c>
      <c r="J17" s="71">
        <f>IF(ISNUMBER(MATCH(J$4,'Standardised Costs'!$E32:$H32,0)),'Standardised Costs'!$C32,0)*Calculations!$C8</f>
        <v>0</v>
      </c>
      <c r="K17" s="71">
        <f>IF(ISNUMBER(MATCH(K$4,'Standardised Costs'!$E32:$H32,0)),'Standardised Costs'!$C32,0)*Calculations!$C8</f>
        <v>0</v>
      </c>
      <c r="L17" s="71">
        <f>IF(ISNUMBER(MATCH(L$4,'Standardised Costs'!$E32:$H32,0)),'Standardised Costs'!$C32,0)*Calculations!$C8</f>
        <v>0</v>
      </c>
      <c r="M17" s="71">
        <f>IF(ISNUMBER(MATCH(M$4,'Standardised Costs'!$E32:$H32,0)),'Standardised Costs'!$C32,0)*Calculations!$C8</f>
        <v>0</v>
      </c>
      <c r="N17" s="71">
        <f>IF(ISNUMBER(MATCH(N$4,'Standardised Costs'!$E32:$H32,0)),'Standardised Costs'!$C32,0)*Calculations!$C8</f>
        <v>0</v>
      </c>
      <c r="O17" s="71">
        <f>IF(ISNUMBER(MATCH(O$4,'Standardised Costs'!$E32:$H32,0)),'Standardised Costs'!$C32,0)*Calculations!$C8</f>
        <v>0</v>
      </c>
      <c r="P17" s="71">
        <f>IF(ISNUMBER(MATCH(P$4,'Standardised Costs'!$E32:$H32,0)),'Standardised Costs'!$C32,0)*Calculations!$C8</f>
        <v>0</v>
      </c>
      <c r="Q17" s="71">
        <f>IF(ISNUMBER(MATCH(Q$4,'Standardised Costs'!$E32:$H32,0)),'Standardised Costs'!$C32,0)*Calculations!$C8</f>
        <v>0</v>
      </c>
      <c r="R17" s="71">
        <f>IF(ISNUMBER(MATCH(R$4,'Standardised Costs'!$E32:$H32,0)),'Standardised Costs'!$C32,0)*Calculations!$C8</f>
        <v>0</v>
      </c>
      <c r="S17" s="71">
        <f>IF(ISNUMBER(MATCH(S$4,'Standardised Costs'!$E32:$H32,0)),'Standardised Costs'!$C32,0)*Calculations!$C8</f>
        <v>0</v>
      </c>
      <c r="T17" s="71">
        <f>IF(ISNUMBER(MATCH(T$4,'Standardised Costs'!$E32:$H32,0)),'Standardised Costs'!$C32,0)*Calculations!$C8</f>
        <v>0</v>
      </c>
      <c r="U17" s="71">
        <f>IF(ISNUMBER(MATCH(U$4,'Standardised Costs'!$E32:$H32,0)),'Standardised Costs'!$C32,0)*Calculations!$C8</f>
        <v>0</v>
      </c>
      <c r="V17" s="71">
        <f>IF(ISNUMBER(MATCH(V$4,'Standardised Costs'!$E32:$H32,0)),'Standardised Costs'!$C32,0)*Calculations!$C8</f>
        <v>0</v>
      </c>
      <c r="W17" s="71">
        <f>IF(ISNUMBER(MATCH(W$4,'Standardised Costs'!$E32:$H32,0)),'Standardised Costs'!$C32,0)*Calculations!$C8</f>
        <v>0</v>
      </c>
      <c r="X17" s="71">
        <f>IF(ISNUMBER(MATCH(X$4,'Standardised Costs'!$E32:$H32,0)),'Standardised Costs'!$C32,0)*Calculations!$C8</f>
        <v>0</v>
      </c>
      <c r="Y17" s="71">
        <f>IF(ISNUMBER(MATCH(Y$4,'Standardised Costs'!$E32:$H32,0)),'Standardised Costs'!$C32,0)*Calculations!$C8</f>
        <v>0</v>
      </c>
      <c r="Z17" s="71">
        <f>IF(ISNUMBER(MATCH(Z$4,'Standardised Costs'!$E32:$H32,0)),'Standardised Costs'!$C32,0)*Calculations!$C8</f>
        <v>0</v>
      </c>
      <c r="AA17" s="71">
        <f>IF(ISNUMBER(MATCH(AA$4,'Standardised Costs'!$E32:$H32,0)),'Standardised Costs'!$C32,0)*Calculations!$C8</f>
        <v>0</v>
      </c>
      <c r="AB17" s="71">
        <f>IF(ISNUMBER(MATCH(AB$4,'Standardised Costs'!$E32:$H32,0)),'Standardised Costs'!$C32,0)*Calculations!$C8</f>
        <v>0</v>
      </c>
      <c r="AC17" s="71">
        <f>IF(ISNUMBER(MATCH(AC$4,'Standardised Costs'!$E32:$H32,0)),'Standardised Costs'!$C32,0)*Calculations!$C8</f>
        <v>0</v>
      </c>
      <c r="AD17" s="71">
        <f>IF(ISNUMBER(MATCH(AD$4,'Standardised Costs'!$E32:$H32,0)),'Standardised Costs'!$C32,0)*Calculations!$C8</f>
        <v>0</v>
      </c>
      <c r="AE17" s="71">
        <f>IF(ISNUMBER(MATCH(AE$4,'Standardised Costs'!$E32:$H32,0)),'Standardised Costs'!$C32,0)*Calculations!$C8</f>
        <v>0</v>
      </c>
      <c r="AF17" s="71">
        <f>IF(ISNUMBER(MATCH(AF$4,'Standardised Costs'!$E32:$H32,0)),'Standardised Costs'!$C32,0)*Calculations!$C8</f>
        <v>0</v>
      </c>
      <c r="AG17" s="71">
        <f>IF(ISNUMBER(MATCH(AG$4,'Standardised Costs'!$E32:$H32,0)),'Standardised Costs'!$C32,0)*Calculations!$C8</f>
        <v>0</v>
      </c>
      <c r="AH17" s="71">
        <f>IF(ISNUMBER(MATCH(AH$4,'Standardised Costs'!$E32:$H32,0)),'Standardised Costs'!$C32,0)*Calculations!$C8</f>
        <v>0</v>
      </c>
      <c r="AI17" s="71">
        <f>IF(ISNUMBER(MATCH(AI$4,'Standardised Costs'!$E32:$H32,0)),'Standardised Costs'!$C32,0)*Calculations!$C8</f>
        <v>0</v>
      </c>
      <c r="AJ17" s="71">
        <f>IF(ISNUMBER(MATCH(AJ$4,'Standardised Costs'!$E32:$H32,0)),'Standardised Costs'!$C32,0)*Calculations!$C8</f>
        <v>0</v>
      </c>
      <c r="AK17" s="71">
        <f>IF(ISNUMBER(MATCH(AK$4,'Standardised Costs'!$E32:$H32,0)),'Standardised Costs'!$C32,0)*Calculations!$C8</f>
        <v>0</v>
      </c>
      <c r="AL17" s="71">
        <f>IF(ISNUMBER(MATCH(AL$4,'Standardised Costs'!$E32:$H32,0)),'Standardised Costs'!$C32,0)*Calculations!$C8</f>
        <v>0</v>
      </c>
      <c r="AM17" s="71">
        <f>IF(ISNUMBER(MATCH(AM$4,'Standardised Costs'!$E32:$H32,0)),'Standardised Costs'!$C32,0)*Calculations!$C8</f>
        <v>0</v>
      </c>
      <c r="AN17" s="71">
        <f>IF(ISNUMBER(MATCH(AN$4,'Standardised Costs'!$E32:$H32,0)),'Standardised Costs'!$C32,0)*Calculations!$C8</f>
        <v>0</v>
      </c>
      <c r="AO17" s="71">
        <f>IF(ISNUMBER(MATCH(AO$4,'Standardised Costs'!$E32:$H32,0)),'Standardised Costs'!$C32,0)*Calculations!$C8</f>
        <v>0</v>
      </c>
      <c r="AP17" s="71">
        <f>IF(ISNUMBER(MATCH(AP$4,'Standardised Costs'!$E32:$H32,0)),'Standardised Costs'!$C32,0)*Calculations!$C8</f>
        <v>0</v>
      </c>
      <c r="AQ17" s="71">
        <f>IF(ISNUMBER(MATCH(AQ$4,'Standardised Costs'!$E32:$H32,0)),'Standardised Costs'!$C32,0)*Calculations!$C8</f>
        <v>0</v>
      </c>
      <c r="AR17" s="71">
        <f>IF(ISNUMBER(MATCH(AR$4,'Standardised Costs'!$E32:$H32,0)),'Standardised Costs'!$C32,0)*Calculations!$C8</f>
        <v>0</v>
      </c>
      <c r="AS17" s="71">
        <f>IF(ISNUMBER(MATCH(AS$4,'Standardised Costs'!$E32:$H32,0)),'Standardised Costs'!$C32,0)*Calculations!$C8</f>
        <v>0</v>
      </c>
      <c r="AT17" s="71">
        <f>IF(ISNUMBER(MATCH(AT$4,'Standardised Costs'!$E32:$H32,0)),'Standardised Costs'!$C32,0)*Calculations!$C8</f>
        <v>0</v>
      </c>
      <c r="AU17" s="71">
        <f>IF(ISNUMBER(MATCH(AU$4,'Standardised Costs'!$E32:$H32,0)),'Standardised Costs'!$C32,0)*Calculations!$C8</f>
        <v>0</v>
      </c>
      <c r="AV17" s="71">
        <f>IF(ISNUMBER(MATCH(AV$4,'Standardised Costs'!$E32:$H32,0)),'Standardised Costs'!$C32,0)*Calculations!$C8</f>
        <v>0</v>
      </c>
      <c r="AW17" s="71">
        <f>IF(ISNUMBER(MATCH(AW$4,'Standardised Costs'!$E32:$H32,0)),'Standardised Costs'!$C32,0)*Calculations!$C8</f>
        <v>0</v>
      </c>
      <c r="AX17" s="71">
        <f>IF(ISNUMBER(MATCH(AX$4,'Standardised Costs'!$E32:$H32,0)),'Standardised Costs'!$C32,0)*Calculations!$C8</f>
        <v>0</v>
      </c>
      <c r="AY17" s="71">
        <f>IF(ISNUMBER(MATCH(AY$4,'Standardised Costs'!$E32:$H32,0)),'Standardised Costs'!$C32,0)*Calculations!$C8</f>
        <v>0</v>
      </c>
      <c r="AZ17" s="71">
        <f>IF(ISNUMBER(MATCH(AZ$4,'Standardised Costs'!$E32:$H32,0)),'Standardised Costs'!$C32,0)*Calculations!$C8</f>
        <v>0</v>
      </c>
      <c r="BA17" s="71">
        <f>IF(ISNUMBER(MATCH(BA$4,'Standardised Costs'!$E32:$H32,0)),'Standardised Costs'!$C32,0)*Calculations!$C8</f>
        <v>0</v>
      </c>
      <c r="BB17" s="71">
        <f>IF(ISNUMBER(MATCH(BB$4,'Standardised Costs'!$E32:$H32,0)),'Standardised Costs'!$C32,0)*Calculations!$C8</f>
        <v>0</v>
      </c>
      <c r="BC17" s="71">
        <f>IF(ISNUMBER(MATCH(BC$4,'Standardised Costs'!$E32:$H32,0)),'Standardised Costs'!$C32,0)*Calculations!$C8</f>
        <v>0</v>
      </c>
      <c r="BD17" s="71">
        <f>IF(ISNUMBER(MATCH(BD$4,'Standardised Costs'!$E32:$H32,0)),'Standardised Costs'!$C32,0)*Calculations!$C8</f>
        <v>0</v>
      </c>
      <c r="BE17" s="71">
        <f>IF(ISNUMBER(MATCH(BE$4,'Standardised Costs'!$E32:$H32,0)),'Standardised Costs'!$C32,0)*Calculations!$C8</f>
        <v>0</v>
      </c>
      <c r="BF17" s="71">
        <f>IF(ISNUMBER(MATCH(BF$4,'Standardised Costs'!$E32:$H32,0)),'Standardised Costs'!$C32,0)*Calculations!$C8</f>
        <v>0</v>
      </c>
      <c r="BG17" s="71">
        <f>IF(ISNUMBER(MATCH(BG$4,'Standardised Costs'!$E32:$H32,0)),'Standardised Costs'!$C32,0)*Calculations!$C8</f>
        <v>0</v>
      </c>
      <c r="BH17" s="71">
        <f>IF(ISNUMBER(MATCH(BH$4,'Standardised Costs'!$E32:$H32,0)),'Standardised Costs'!$C32,0)*Calculations!$C8</f>
        <v>0</v>
      </c>
      <c r="BI17" s="71">
        <f>IF(ISNUMBER(MATCH(BI$4,'Standardised Costs'!$E32:$H32,0)),'Standardised Costs'!$C32,0)*Calculations!$C8</f>
        <v>0</v>
      </c>
      <c r="BJ17" s="71">
        <f>IF(ISNUMBER(MATCH(BJ$4,'Standardised Costs'!$E32:$H32,0)),'Standardised Costs'!$C32,0)*Calculations!$C8</f>
        <v>0</v>
      </c>
      <c r="BK17" s="71">
        <f>IF(ISNUMBER(MATCH(BK$4,'Standardised Costs'!$E32:$H32,0)),'Standardised Costs'!$C32,0)*Calculations!$C8</f>
        <v>0</v>
      </c>
      <c r="BL17" s="71">
        <f>IF(ISNUMBER(MATCH(BL$4,'Standardised Costs'!$E32:$H32,0)),'Standardised Costs'!$C32,0)*Calculations!$C8</f>
        <v>0</v>
      </c>
      <c r="BM17" s="71">
        <f>IF(ISNUMBER(MATCH(BM$4,'Standardised Costs'!$E32:$H32,0)),'Standardised Costs'!$C32,0)*Calculations!$C8</f>
        <v>0</v>
      </c>
      <c r="BN17" s="71">
        <f>IF(ISNUMBER(MATCH(BN$4,'Standardised Costs'!$E32:$H32,0)),'Standardised Costs'!$C32,0)*Calculations!$C8</f>
        <v>0</v>
      </c>
      <c r="BO17" s="71">
        <f>IF(ISNUMBER(MATCH(BO$4,'Standardised Costs'!$E32:$H32,0)),'Standardised Costs'!$C32,0)*Calculations!$C8</f>
        <v>0</v>
      </c>
      <c r="BP17" s="71">
        <f>IF(ISNUMBER(MATCH(BP$4,'Standardised Costs'!$E32:$H32,0)),'Standardised Costs'!$C32,0)*Calculations!$C8</f>
        <v>0</v>
      </c>
      <c r="BQ17" s="71">
        <f>IF(ISNUMBER(MATCH(BQ$4,'Standardised Costs'!$E32:$H32,0)),'Standardised Costs'!$C32,0)*Calculations!$C8</f>
        <v>0</v>
      </c>
      <c r="BR17" s="71">
        <f>IF(ISNUMBER(MATCH(BR$4,'Standardised Costs'!$E32:$H32,0)),'Standardised Costs'!$C32,0)*Calculations!$C8</f>
        <v>0</v>
      </c>
      <c r="BS17" s="71">
        <f>IF(ISNUMBER(MATCH(BS$4,'Standardised Costs'!$E32:$H32,0)),'Standardised Costs'!$C32,0)*Calculations!$C8</f>
        <v>0</v>
      </c>
      <c r="BT17" s="71">
        <f>IF(ISNUMBER(MATCH(BT$4,'Standardised Costs'!$E32:$H32,0)),'Standardised Costs'!$C32,0)*Calculations!$C8</f>
        <v>0</v>
      </c>
      <c r="BU17" s="71">
        <f>IF(ISNUMBER(MATCH(BU$4,'Standardised Costs'!$E32:$H32,0)),'Standardised Costs'!$C32,0)*Calculations!$C8</f>
        <v>0</v>
      </c>
      <c r="BV17" s="71">
        <f>IF(ISNUMBER(MATCH(BV$4,'Standardised Costs'!$E32:$H32,0)),'Standardised Costs'!$C32,0)*Calculations!$C8</f>
        <v>0</v>
      </c>
      <c r="BW17" s="71">
        <f>IF(ISNUMBER(MATCH(BW$4,'Standardised Costs'!$E32:$H32,0)),'Standardised Costs'!$C32,0)*Calculations!$C8</f>
        <v>0</v>
      </c>
      <c r="BX17" s="71">
        <f>IF(ISNUMBER(MATCH(BX$4,'Standardised Costs'!$E32:$H32,0)),'Standardised Costs'!$C32,0)*Calculations!$C8</f>
        <v>0</v>
      </c>
      <c r="BY17" s="71">
        <f>IF(ISNUMBER(MATCH(BY$4,'Standardised Costs'!$E32:$H32,0)),'Standardised Costs'!$C32,0)*Calculations!$C8</f>
        <v>0</v>
      </c>
      <c r="BZ17" s="71">
        <f>IF(ISNUMBER(MATCH(BZ$4,'Standardised Costs'!$E32:$H32,0)),'Standardised Costs'!$C32,0)*Calculations!$C8</f>
        <v>0</v>
      </c>
      <c r="CA17" s="71">
        <f>IF(ISNUMBER(MATCH(CA$4,'Standardised Costs'!$E32:$H32,0)),'Standardised Costs'!$C32,0)*Calculations!$C8</f>
        <v>0</v>
      </c>
      <c r="CB17" s="71">
        <f>IF(ISNUMBER(MATCH(CB$4,'Standardised Costs'!$E32:$H32,0)),'Standardised Costs'!$C32,0)*Calculations!$C8</f>
        <v>0</v>
      </c>
      <c r="CC17" s="71">
        <f>IF(ISNUMBER(MATCH(CC$4,'Standardised Costs'!$E32:$H32,0)),'Standardised Costs'!$C32,0)*Calculations!$C8</f>
        <v>0</v>
      </c>
      <c r="CD17" s="71">
        <f>IF(ISNUMBER(MATCH(CD$4,'Standardised Costs'!$E32:$H32,0)),'Standardised Costs'!$C32,0)*Calculations!$C8</f>
        <v>0</v>
      </c>
      <c r="CE17" s="71">
        <f>IF(ISNUMBER(MATCH(CE$4,'Standardised Costs'!$E32:$H32,0)),'Standardised Costs'!$C32,0)*Calculations!$C8</f>
        <v>0</v>
      </c>
      <c r="CF17" s="71">
        <f>IF(ISNUMBER(MATCH(CF$4,'Standardised Costs'!$E32:$H32,0)),'Standardised Costs'!$C32,0)*Calculations!$C8</f>
        <v>0</v>
      </c>
      <c r="CG17" s="71">
        <f>IF(ISNUMBER(MATCH(CG$4,'Standardised Costs'!$E32:$H32,0)),'Standardised Costs'!$C32,0)*Calculations!$C8</f>
        <v>0</v>
      </c>
      <c r="CH17" s="71">
        <f>IF(ISNUMBER(MATCH(CH$4,'Standardised Costs'!$E32:$H32,0)),'Standardised Costs'!$C32,0)*Calculations!$C8</f>
        <v>0</v>
      </c>
      <c r="CI17" s="71">
        <f>IF(ISNUMBER(MATCH(CI$4,'Standardised Costs'!$E32:$H32,0)),'Standardised Costs'!$C32,0)*Calculations!$C8</f>
        <v>0</v>
      </c>
      <c r="CJ17" s="71">
        <f>IF(ISNUMBER(MATCH(CJ$4,'Standardised Costs'!$E32:$H32,0)),'Standardised Costs'!$C32,0)*Calculations!$C8</f>
        <v>0</v>
      </c>
      <c r="CK17" s="71">
        <f>IF(ISNUMBER(MATCH(CK$4,'Standardised Costs'!$E32:$H32,0)),'Standardised Costs'!$C32,0)*Calculations!$C8</f>
        <v>0</v>
      </c>
      <c r="CL17" s="71">
        <f>IF(ISNUMBER(MATCH(CL$4,'Standardised Costs'!$E32:$H32,0)),'Standardised Costs'!$C32,0)*Calculations!$C8</f>
        <v>0</v>
      </c>
      <c r="CM17" s="71">
        <f>IF(ISNUMBER(MATCH(CM$4,'Standardised Costs'!$E32:$H32,0)),'Standardised Costs'!$C32,0)*Calculations!$C8</f>
        <v>0</v>
      </c>
      <c r="CN17" s="71">
        <f>IF(ISNUMBER(MATCH(CN$4,'Standardised Costs'!$E32:$H32,0)),'Standardised Costs'!$C32,0)*Calculations!$C8</f>
        <v>0</v>
      </c>
      <c r="CO17" s="71">
        <f>IF(ISNUMBER(MATCH(CO$4,'Standardised Costs'!$E32:$H32,0)),'Standardised Costs'!$C32,0)*Calculations!$C8</f>
        <v>0</v>
      </c>
      <c r="CP17" s="71">
        <f>IF(ISNUMBER(MATCH(CP$4,'Standardised Costs'!$E32:$H32,0)),'Standardised Costs'!$C32,0)*Calculations!$C8</f>
        <v>0</v>
      </c>
      <c r="CQ17" s="71">
        <f>IF(ISNUMBER(MATCH(CQ$4,'Standardised Costs'!$E32:$H32,0)),'Standardised Costs'!$C32,0)*Calculations!$C8</f>
        <v>0</v>
      </c>
      <c r="CR17" s="71">
        <f>IF(ISNUMBER(MATCH(CR$4,'Standardised Costs'!$E32:$H32,0)),'Standardised Costs'!$C32,0)*Calculations!$C8</f>
        <v>0</v>
      </c>
      <c r="CS17" s="71">
        <f>IF(ISNUMBER(MATCH(CS$4,'Standardised Costs'!$E32:$H32,0)),'Standardised Costs'!$C32,0)*Calculations!$C8</f>
        <v>0</v>
      </c>
      <c r="CT17" s="71">
        <f>IF(ISNUMBER(MATCH(CT$4,'Standardised Costs'!$E32:$H32,0)),'Standardised Costs'!$C32,0)*Calculations!$C8</f>
        <v>0</v>
      </c>
      <c r="CU17" s="71">
        <f>IF(ISNUMBER(MATCH(CU$4,'Standardised Costs'!$E32:$H32,0)),'Standardised Costs'!$C32,0)*Calculations!$C8</f>
        <v>0</v>
      </c>
      <c r="CV17" s="71">
        <f>IF(ISNUMBER(MATCH(CV$4,'Standardised Costs'!$E32:$H32,0)),'Standardised Costs'!$C32,0)*Calculations!$C8</f>
        <v>0</v>
      </c>
      <c r="CW17" s="71">
        <f>IF(ISNUMBER(MATCH(CW$4,'Standardised Costs'!$E32:$H32,0)),'Standardised Costs'!$C32,0)*Calculations!$C8</f>
        <v>0</v>
      </c>
      <c r="CX17" s="71">
        <f>IF(ISNUMBER(MATCH(CX$4,'Standardised Costs'!$E32:$H32,0)),'Standardised Costs'!$C32,0)*Calculations!$C8</f>
        <v>0</v>
      </c>
      <c r="CY17" s="71">
        <f>IF(ISNUMBER(MATCH(CY$4,'Standardised Costs'!$E32:$H32,0)),'Standardised Costs'!$C32,0)*Calculations!$C8</f>
        <v>0</v>
      </c>
    </row>
    <row r="18" spans="1:103" s="68" customFormat="1" ht="12.75" customHeight="1" x14ac:dyDescent="0.2">
      <c r="A18" s="328"/>
      <c r="B18" s="73" t="s">
        <v>192</v>
      </c>
      <c r="C18" s="72">
        <f t="shared" si="0"/>
        <v>0</v>
      </c>
      <c r="D18" s="71">
        <f>IF(ISNUMBER(MATCH(D$4,'Standardised Costs'!$E33:$H33,0)),'Standardised Costs'!$C33,0)*Calculations!$C9</f>
        <v>0</v>
      </c>
      <c r="E18" s="71">
        <f>IF(ISNUMBER(MATCH(E$4,'Standardised Costs'!$E33:$H33,0)),'Standardised Costs'!$C33,0)*Calculations!$C9</f>
        <v>0</v>
      </c>
      <c r="F18" s="71">
        <f>IF(ISNUMBER(MATCH(F$4,'Standardised Costs'!$E33:$H33,0)),'Standardised Costs'!$C33,0)*Calculations!$C9</f>
        <v>0</v>
      </c>
      <c r="G18" s="71">
        <f>IF(ISNUMBER(MATCH(G$4,'Standardised Costs'!$E33:$H33,0)),'Standardised Costs'!$C33,0)*Calculations!$C9</f>
        <v>0</v>
      </c>
      <c r="H18" s="71">
        <f>IF(ISNUMBER(MATCH(H$4,'Standardised Costs'!$E33:$H33,0)),'Standardised Costs'!$C33,0)*Calculations!$C9</f>
        <v>0</v>
      </c>
      <c r="I18" s="71">
        <f>IF(ISNUMBER(MATCH(I$4,'Standardised Costs'!$E33:$H33,0)),'Standardised Costs'!$C33,0)*Calculations!$C9</f>
        <v>0</v>
      </c>
      <c r="J18" s="71">
        <f>IF(ISNUMBER(MATCH(J$4,'Standardised Costs'!$E33:$H33,0)),'Standardised Costs'!$C33,0)*Calculations!$C9</f>
        <v>0</v>
      </c>
      <c r="K18" s="71">
        <f>IF(ISNUMBER(MATCH(K$4,'Standardised Costs'!$E33:$H33,0)),'Standardised Costs'!$C33,0)*Calculations!$C9</f>
        <v>0</v>
      </c>
      <c r="L18" s="71">
        <f>IF(ISNUMBER(MATCH(L$4,'Standardised Costs'!$E33:$H33,0)),'Standardised Costs'!$C33,0)*Calculations!$C9</f>
        <v>0</v>
      </c>
      <c r="M18" s="71">
        <f>IF(ISNUMBER(MATCH(M$4,'Standardised Costs'!$E33:$H33,0)),'Standardised Costs'!$C33,0)*Calculations!$C9</f>
        <v>0</v>
      </c>
      <c r="N18" s="71">
        <f>IF(ISNUMBER(MATCH(N$4,'Standardised Costs'!$E33:$H33,0)),'Standardised Costs'!$C33,0)*Calculations!$C9</f>
        <v>0</v>
      </c>
      <c r="O18" s="71">
        <f>IF(ISNUMBER(MATCH(O$4,'Standardised Costs'!$E33:$H33,0)),'Standardised Costs'!$C33,0)*Calculations!$C9</f>
        <v>0</v>
      </c>
      <c r="P18" s="71">
        <f>IF(ISNUMBER(MATCH(P$4,'Standardised Costs'!$E33:$H33,0)),'Standardised Costs'!$C33,0)*Calculations!$C9</f>
        <v>0</v>
      </c>
      <c r="Q18" s="71">
        <f>IF(ISNUMBER(MATCH(Q$4,'Standardised Costs'!$E33:$H33,0)),'Standardised Costs'!$C33,0)*Calculations!$C9</f>
        <v>0</v>
      </c>
      <c r="R18" s="71">
        <f>IF(ISNUMBER(MATCH(R$4,'Standardised Costs'!$E33:$H33,0)),'Standardised Costs'!$C33,0)*Calculations!$C9</f>
        <v>0</v>
      </c>
      <c r="S18" s="71">
        <f>IF(ISNUMBER(MATCH(S$4,'Standardised Costs'!$E33:$H33,0)),'Standardised Costs'!$C33,0)*Calculations!$C9</f>
        <v>0</v>
      </c>
      <c r="T18" s="71">
        <f>IF(ISNUMBER(MATCH(T$4,'Standardised Costs'!$E33:$H33,0)),'Standardised Costs'!$C33,0)*Calculations!$C9</f>
        <v>0</v>
      </c>
      <c r="U18" s="71">
        <f>IF(ISNUMBER(MATCH(U$4,'Standardised Costs'!$E33:$H33,0)),'Standardised Costs'!$C33,0)*Calculations!$C9</f>
        <v>0</v>
      </c>
      <c r="V18" s="71">
        <f>IF(ISNUMBER(MATCH(V$4,'Standardised Costs'!$E33:$H33,0)),'Standardised Costs'!$C33,0)*Calculations!$C9</f>
        <v>0</v>
      </c>
      <c r="W18" s="71">
        <f>IF(ISNUMBER(MATCH(W$4,'Standardised Costs'!$E33:$H33,0)),'Standardised Costs'!$C33,0)*Calculations!$C9</f>
        <v>0</v>
      </c>
      <c r="X18" s="71">
        <f>IF(ISNUMBER(MATCH(X$4,'Standardised Costs'!$E33:$H33,0)),'Standardised Costs'!$C33,0)*Calculations!$C9</f>
        <v>0</v>
      </c>
      <c r="Y18" s="71">
        <f>IF(ISNUMBER(MATCH(Y$4,'Standardised Costs'!$E33:$H33,0)),'Standardised Costs'!$C33,0)*Calculations!$C9</f>
        <v>0</v>
      </c>
      <c r="Z18" s="71">
        <f>IF(ISNUMBER(MATCH(Z$4,'Standardised Costs'!$E33:$H33,0)),'Standardised Costs'!$C33,0)*Calculations!$C9</f>
        <v>0</v>
      </c>
      <c r="AA18" s="71">
        <f>IF(ISNUMBER(MATCH(AA$4,'Standardised Costs'!$E33:$H33,0)),'Standardised Costs'!$C33,0)*Calculations!$C9</f>
        <v>0</v>
      </c>
      <c r="AB18" s="71">
        <f>IF(ISNUMBER(MATCH(AB$4,'Standardised Costs'!$E33:$H33,0)),'Standardised Costs'!$C33,0)*Calculations!$C9</f>
        <v>0</v>
      </c>
      <c r="AC18" s="71">
        <f>IF(ISNUMBER(MATCH(AC$4,'Standardised Costs'!$E33:$H33,0)),'Standardised Costs'!$C33,0)*Calculations!$C9</f>
        <v>0</v>
      </c>
      <c r="AD18" s="71">
        <f>IF(ISNUMBER(MATCH(AD$4,'Standardised Costs'!$E33:$H33,0)),'Standardised Costs'!$C33,0)*Calculations!$C9</f>
        <v>0</v>
      </c>
      <c r="AE18" s="71">
        <f>IF(ISNUMBER(MATCH(AE$4,'Standardised Costs'!$E33:$H33,0)),'Standardised Costs'!$C33,0)*Calculations!$C9</f>
        <v>0</v>
      </c>
      <c r="AF18" s="71">
        <f>IF(ISNUMBER(MATCH(AF$4,'Standardised Costs'!$E33:$H33,0)),'Standardised Costs'!$C33,0)*Calculations!$C9</f>
        <v>0</v>
      </c>
      <c r="AG18" s="71">
        <f>IF(ISNUMBER(MATCH(AG$4,'Standardised Costs'!$E33:$H33,0)),'Standardised Costs'!$C33,0)*Calculations!$C9</f>
        <v>0</v>
      </c>
      <c r="AH18" s="71">
        <f>IF(ISNUMBER(MATCH(AH$4,'Standardised Costs'!$E33:$H33,0)),'Standardised Costs'!$C33,0)*Calculations!$C9</f>
        <v>0</v>
      </c>
      <c r="AI18" s="71">
        <f>IF(ISNUMBER(MATCH(AI$4,'Standardised Costs'!$E33:$H33,0)),'Standardised Costs'!$C33,0)*Calculations!$C9</f>
        <v>0</v>
      </c>
      <c r="AJ18" s="71">
        <f>IF(ISNUMBER(MATCH(AJ$4,'Standardised Costs'!$E33:$H33,0)),'Standardised Costs'!$C33,0)*Calculations!$C9</f>
        <v>0</v>
      </c>
      <c r="AK18" s="71">
        <f>IF(ISNUMBER(MATCH(AK$4,'Standardised Costs'!$E33:$H33,0)),'Standardised Costs'!$C33,0)*Calculations!$C9</f>
        <v>0</v>
      </c>
      <c r="AL18" s="71">
        <f>IF(ISNUMBER(MATCH(AL$4,'Standardised Costs'!$E33:$H33,0)),'Standardised Costs'!$C33,0)*Calculations!$C9</f>
        <v>0</v>
      </c>
      <c r="AM18" s="71">
        <f>IF(ISNUMBER(MATCH(AM$4,'Standardised Costs'!$E33:$H33,0)),'Standardised Costs'!$C33,0)*Calculations!$C9</f>
        <v>0</v>
      </c>
      <c r="AN18" s="71">
        <f>IF(ISNUMBER(MATCH(AN$4,'Standardised Costs'!$E33:$H33,0)),'Standardised Costs'!$C33,0)*Calculations!$C9</f>
        <v>0</v>
      </c>
      <c r="AO18" s="71">
        <f>IF(ISNUMBER(MATCH(AO$4,'Standardised Costs'!$E33:$H33,0)),'Standardised Costs'!$C33,0)*Calculations!$C9</f>
        <v>0</v>
      </c>
      <c r="AP18" s="71">
        <f>IF(ISNUMBER(MATCH(AP$4,'Standardised Costs'!$E33:$H33,0)),'Standardised Costs'!$C33,0)*Calculations!$C9</f>
        <v>0</v>
      </c>
      <c r="AQ18" s="71">
        <f>IF(ISNUMBER(MATCH(AQ$4,'Standardised Costs'!$E33:$H33,0)),'Standardised Costs'!$C33,0)*Calculations!$C9</f>
        <v>0</v>
      </c>
      <c r="AR18" s="71">
        <f>IF(ISNUMBER(MATCH(AR$4,'Standardised Costs'!$E33:$H33,0)),'Standardised Costs'!$C33,0)*Calculations!$C9</f>
        <v>0</v>
      </c>
      <c r="AS18" s="71">
        <f>IF(ISNUMBER(MATCH(AS$4,'Standardised Costs'!$E33:$H33,0)),'Standardised Costs'!$C33,0)*Calculations!$C9</f>
        <v>0</v>
      </c>
      <c r="AT18" s="71">
        <f>IF(ISNUMBER(MATCH(AT$4,'Standardised Costs'!$E33:$H33,0)),'Standardised Costs'!$C33,0)*Calculations!$C9</f>
        <v>0</v>
      </c>
      <c r="AU18" s="71">
        <f>IF(ISNUMBER(MATCH(AU$4,'Standardised Costs'!$E33:$H33,0)),'Standardised Costs'!$C33,0)*Calculations!$C9</f>
        <v>0</v>
      </c>
      <c r="AV18" s="71">
        <f>IF(ISNUMBER(MATCH(AV$4,'Standardised Costs'!$E33:$H33,0)),'Standardised Costs'!$C33,0)*Calculations!$C9</f>
        <v>0</v>
      </c>
      <c r="AW18" s="71">
        <f>IF(ISNUMBER(MATCH(AW$4,'Standardised Costs'!$E33:$H33,0)),'Standardised Costs'!$C33,0)*Calculations!$C9</f>
        <v>0</v>
      </c>
      <c r="AX18" s="71">
        <f>IF(ISNUMBER(MATCH(AX$4,'Standardised Costs'!$E33:$H33,0)),'Standardised Costs'!$C33,0)*Calculations!$C9</f>
        <v>0</v>
      </c>
      <c r="AY18" s="71">
        <f>IF(ISNUMBER(MATCH(AY$4,'Standardised Costs'!$E33:$H33,0)),'Standardised Costs'!$C33,0)*Calculations!$C9</f>
        <v>0</v>
      </c>
      <c r="AZ18" s="71">
        <f>IF(ISNUMBER(MATCH(AZ$4,'Standardised Costs'!$E33:$H33,0)),'Standardised Costs'!$C33,0)*Calculations!$C9</f>
        <v>0</v>
      </c>
      <c r="BA18" s="71">
        <f>IF(ISNUMBER(MATCH(BA$4,'Standardised Costs'!$E33:$H33,0)),'Standardised Costs'!$C33,0)*Calculations!$C9</f>
        <v>0</v>
      </c>
      <c r="BB18" s="71">
        <f>IF(ISNUMBER(MATCH(BB$4,'Standardised Costs'!$E33:$H33,0)),'Standardised Costs'!$C33,0)*Calculations!$C9</f>
        <v>0</v>
      </c>
      <c r="BC18" s="71">
        <f>IF(ISNUMBER(MATCH(BC$4,'Standardised Costs'!$E33:$H33,0)),'Standardised Costs'!$C33,0)*Calculations!$C9</f>
        <v>0</v>
      </c>
      <c r="BD18" s="71">
        <f>IF(ISNUMBER(MATCH(BD$4,'Standardised Costs'!$E33:$H33,0)),'Standardised Costs'!$C33,0)*Calculations!$C9</f>
        <v>0</v>
      </c>
      <c r="BE18" s="71">
        <f>IF(ISNUMBER(MATCH(BE$4,'Standardised Costs'!$E33:$H33,0)),'Standardised Costs'!$C33,0)*Calculations!$C9</f>
        <v>0</v>
      </c>
      <c r="BF18" s="71">
        <f>IF(ISNUMBER(MATCH(BF$4,'Standardised Costs'!$E33:$H33,0)),'Standardised Costs'!$C33,0)*Calculations!$C9</f>
        <v>0</v>
      </c>
      <c r="BG18" s="71">
        <f>IF(ISNUMBER(MATCH(BG$4,'Standardised Costs'!$E33:$H33,0)),'Standardised Costs'!$C33,0)*Calculations!$C9</f>
        <v>0</v>
      </c>
      <c r="BH18" s="71">
        <f>IF(ISNUMBER(MATCH(BH$4,'Standardised Costs'!$E33:$H33,0)),'Standardised Costs'!$C33,0)*Calculations!$C9</f>
        <v>0</v>
      </c>
      <c r="BI18" s="71">
        <f>IF(ISNUMBER(MATCH(BI$4,'Standardised Costs'!$E33:$H33,0)),'Standardised Costs'!$C33,0)*Calculations!$C9</f>
        <v>0</v>
      </c>
      <c r="BJ18" s="71">
        <f>IF(ISNUMBER(MATCH(BJ$4,'Standardised Costs'!$E33:$H33,0)),'Standardised Costs'!$C33,0)*Calculations!$C9</f>
        <v>0</v>
      </c>
      <c r="BK18" s="71">
        <f>IF(ISNUMBER(MATCH(BK$4,'Standardised Costs'!$E33:$H33,0)),'Standardised Costs'!$C33,0)*Calculations!$C9</f>
        <v>0</v>
      </c>
      <c r="BL18" s="71">
        <f>IF(ISNUMBER(MATCH(BL$4,'Standardised Costs'!$E33:$H33,0)),'Standardised Costs'!$C33,0)*Calculations!$C9</f>
        <v>0</v>
      </c>
      <c r="BM18" s="71">
        <f>IF(ISNUMBER(MATCH(BM$4,'Standardised Costs'!$E33:$H33,0)),'Standardised Costs'!$C33,0)*Calculations!$C9</f>
        <v>0</v>
      </c>
      <c r="BN18" s="71">
        <f>IF(ISNUMBER(MATCH(BN$4,'Standardised Costs'!$E33:$H33,0)),'Standardised Costs'!$C33,0)*Calculations!$C9</f>
        <v>0</v>
      </c>
      <c r="BO18" s="71">
        <f>IF(ISNUMBER(MATCH(BO$4,'Standardised Costs'!$E33:$H33,0)),'Standardised Costs'!$C33,0)*Calculations!$C9</f>
        <v>0</v>
      </c>
      <c r="BP18" s="71">
        <f>IF(ISNUMBER(MATCH(BP$4,'Standardised Costs'!$E33:$H33,0)),'Standardised Costs'!$C33,0)*Calculations!$C9</f>
        <v>0</v>
      </c>
      <c r="BQ18" s="71">
        <f>IF(ISNUMBER(MATCH(BQ$4,'Standardised Costs'!$E33:$H33,0)),'Standardised Costs'!$C33,0)*Calculations!$C9</f>
        <v>0</v>
      </c>
      <c r="BR18" s="71">
        <f>IF(ISNUMBER(MATCH(BR$4,'Standardised Costs'!$E33:$H33,0)),'Standardised Costs'!$C33,0)*Calculations!$C9</f>
        <v>0</v>
      </c>
      <c r="BS18" s="71">
        <f>IF(ISNUMBER(MATCH(BS$4,'Standardised Costs'!$E33:$H33,0)),'Standardised Costs'!$C33,0)*Calculations!$C9</f>
        <v>0</v>
      </c>
      <c r="BT18" s="71">
        <f>IF(ISNUMBER(MATCH(BT$4,'Standardised Costs'!$E33:$H33,0)),'Standardised Costs'!$C33,0)*Calculations!$C9</f>
        <v>0</v>
      </c>
      <c r="BU18" s="71">
        <f>IF(ISNUMBER(MATCH(BU$4,'Standardised Costs'!$E33:$H33,0)),'Standardised Costs'!$C33,0)*Calculations!$C9</f>
        <v>0</v>
      </c>
      <c r="BV18" s="71">
        <f>IF(ISNUMBER(MATCH(BV$4,'Standardised Costs'!$E33:$H33,0)),'Standardised Costs'!$C33,0)*Calculations!$C9</f>
        <v>0</v>
      </c>
      <c r="BW18" s="71">
        <f>IF(ISNUMBER(MATCH(BW$4,'Standardised Costs'!$E33:$H33,0)),'Standardised Costs'!$C33,0)*Calculations!$C9</f>
        <v>0</v>
      </c>
      <c r="BX18" s="71">
        <f>IF(ISNUMBER(MATCH(BX$4,'Standardised Costs'!$E33:$H33,0)),'Standardised Costs'!$C33,0)*Calculations!$C9</f>
        <v>0</v>
      </c>
      <c r="BY18" s="71">
        <f>IF(ISNUMBER(MATCH(BY$4,'Standardised Costs'!$E33:$H33,0)),'Standardised Costs'!$C33,0)*Calculations!$C9</f>
        <v>0</v>
      </c>
      <c r="BZ18" s="71">
        <f>IF(ISNUMBER(MATCH(BZ$4,'Standardised Costs'!$E33:$H33,0)),'Standardised Costs'!$C33,0)*Calculations!$C9</f>
        <v>0</v>
      </c>
      <c r="CA18" s="71">
        <f>IF(ISNUMBER(MATCH(CA$4,'Standardised Costs'!$E33:$H33,0)),'Standardised Costs'!$C33,0)*Calculations!$C9</f>
        <v>0</v>
      </c>
      <c r="CB18" s="71">
        <f>IF(ISNUMBER(MATCH(CB$4,'Standardised Costs'!$E33:$H33,0)),'Standardised Costs'!$C33,0)*Calculations!$C9</f>
        <v>0</v>
      </c>
      <c r="CC18" s="71">
        <f>IF(ISNUMBER(MATCH(CC$4,'Standardised Costs'!$E33:$H33,0)),'Standardised Costs'!$C33,0)*Calculations!$C9</f>
        <v>0</v>
      </c>
      <c r="CD18" s="71">
        <f>IF(ISNUMBER(MATCH(CD$4,'Standardised Costs'!$E33:$H33,0)),'Standardised Costs'!$C33,0)*Calculations!$C9</f>
        <v>0</v>
      </c>
      <c r="CE18" s="71">
        <f>IF(ISNUMBER(MATCH(CE$4,'Standardised Costs'!$E33:$H33,0)),'Standardised Costs'!$C33,0)*Calculations!$C9</f>
        <v>0</v>
      </c>
      <c r="CF18" s="71">
        <f>IF(ISNUMBER(MATCH(CF$4,'Standardised Costs'!$E33:$H33,0)),'Standardised Costs'!$C33,0)*Calculations!$C9</f>
        <v>0</v>
      </c>
      <c r="CG18" s="71">
        <f>IF(ISNUMBER(MATCH(CG$4,'Standardised Costs'!$E33:$H33,0)),'Standardised Costs'!$C33,0)*Calculations!$C9</f>
        <v>0</v>
      </c>
      <c r="CH18" s="71">
        <f>IF(ISNUMBER(MATCH(CH$4,'Standardised Costs'!$E33:$H33,0)),'Standardised Costs'!$C33,0)*Calculations!$C9</f>
        <v>0</v>
      </c>
      <c r="CI18" s="71">
        <f>IF(ISNUMBER(MATCH(CI$4,'Standardised Costs'!$E33:$H33,0)),'Standardised Costs'!$C33,0)*Calculations!$C9</f>
        <v>0</v>
      </c>
      <c r="CJ18" s="71">
        <f>IF(ISNUMBER(MATCH(CJ$4,'Standardised Costs'!$E33:$H33,0)),'Standardised Costs'!$C33,0)*Calculations!$C9</f>
        <v>0</v>
      </c>
      <c r="CK18" s="71">
        <f>IF(ISNUMBER(MATCH(CK$4,'Standardised Costs'!$E33:$H33,0)),'Standardised Costs'!$C33,0)*Calculations!$C9</f>
        <v>0</v>
      </c>
      <c r="CL18" s="71">
        <f>IF(ISNUMBER(MATCH(CL$4,'Standardised Costs'!$E33:$H33,0)),'Standardised Costs'!$C33,0)*Calculations!$C9</f>
        <v>0</v>
      </c>
      <c r="CM18" s="71">
        <f>IF(ISNUMBER(MATCH(CM$4,'Standardised Costs'!$E33:$H33,0)),'Standardised Costs'!$C33,0)*Calculations!$C9</f>
        <v>0</v>
      </c>
      <c r="CN18" s="71">
        <f>IF(ISNUMBER(MATCH(CN$4,'Standardised Costs'!$E33:$H33,0)),'Standardised Costs'!$C33,0)*Calculations!$C9</f>
        <v>0</v>
      </c>
      <c r="CO18" s="71">
        <f>IF(ISNUMBER(MATCH(CO$4,'Standardised Costs'!$E33:$H33,0)),'Standardised Costs'!$C33,0)*Calculations!$C9</f>
        <v>0</v>
      </c>
      <c r="CP18" s="71">
        <f>IF(ISNUMBER(MATCH(CP$4,'Standardised Costs'!$E33:$H33,0)),'Standardised Costs'!$C33,0)*Calculations!$C9</f>
        <v>0</v>
      </c>
      <c r="CQ18" s="71">
        <f>IF(ISNUMBER(MATCH(CQ$4,'Standardised Costs'!$E33:$H33,0)),'Standardised Costs'!$C33,0)*Calculations!$C9</f>
        <v>0</v>
      </c>
      <c r="CR18" s="71">
        <f>IF(ISNUMBER(MATCH(CR$4,'Standardised Costs'!$E33:$H33,0)),'Standardised Costs'!$C33,0)*Calculations!$C9</f>
        <v>0</v>
      </c>
      <c r="CS18" s="71">
        <f>IF(ISNUMBER(MATCH(CS$4,'Standardised Costs'!$E33:$H33,0)),'Standardised Costs'!$C33,0)*Calculations!$C9</f>
        <v>0</v>
      </c>
      <c r="CT18" s="71">
        <f>IF(ISNUMBER(MATCH(CT$4,'Standardised Costs'!$E33:$H33,0)),'Standardised Costs'!$C33,0)*Calculations!$C9</f>
        <v>0</v>
      </c>
      <c r="CU18" s="71">
        <f>IF(ISNUMBER(MATCH(CU$4,'Standardised Costs'!$E33:$H33,0)),'Standardised Costs'!$C33,0)*Calculations!$C9</f>
        <v>0</v>
      </c>
      <c r="CV18" s="71">
        <f>IF(ISNUMBER(MATCH(CV$4,'Standardised Costs'!$E33:$H33,0)),'Standardised Costs'!$C33,0)*Calculations!$C9</f>
        <v>0</v>
      </c>
      <c r="CW18" s="71">
        <f>IF(ISNUMBER(MATCH(CW$4,'Standardised Costs'!$E33:$H33,0)),'Standardised Costs'!$C33,0)*Calculations!$C9</f>
        <v>0</v>
      </c>
      <c r="CX18" s="71">
        <f>IF(ISNUMBER(MATCH(CX$4,'Standardised Costs'!$E33:$H33,0)),'Standardised Costs'!$C33,0)*Calculations!$C9</f>
        <v>0</v>
      </c>
      <c r="CY18" s="71">
        <f>IF(ISNUMBER(MATCH(CY$4,'Standardised Costs'!$E33:$H33,0)),'Standardised Costs'!$C33,0)*Calculations!$C9</f>
        <v>0</v>
      </c>
    </row>
    <row r="19" spans="1:103" s="68" customFormat="1" ht="12.75" customHeight="1" x14ac:dyDescent="0.2">
      <c r="A19" s="328"/>
      <c r="B19" s="73" t="s">
        <v>193</v>
      </c>
      <c r="C19" s="72">
        <f t="shared" si="0"/>
        <v>0</v>
      </c>
      <c r="D19" s="71">
        <f>IF(ISNUMBER(MATCH(D$4,'Standardised Costs'!$E34:$H34,0)),'Standardised Costs'!$C34,0)*Inputs!$C50</f>
        <v>0</v>
      </c>
      <c r="E19" s="71">
        <f>IF(ISNUMBER(MATCH(E$4,'Standardised Costs'!$E34:$H34,0)),'Standardised Costs'!$C34,0)*Inputs!$C50</f>
        <v>0</v>
      </c>
      <c r="F19" s="71">
        <f>IF(ISNUMBER(MATCH(F$4,'Standardised Costs'!$E34:$H34,0)),'Standardised Costs'!$C34,0)*Inputs!$C50</f>
        <v>0</v>
      </c>
      <c r="G19" s="71">
        <f>IF(ISNUMBER(MATCH(G$4,'Standardised Costs'!$E34:$H34,0)),'Standardised Costs'!$C34,0)*Inputs!$C50</f>
        <v>0</v>
      </c>
      <c r="H19" s="71">
        <f>IF(ISNUMBER(MATCH(H$4,'Standardised Costs'!$E34:$H34,0)),'Standardised Costs'!$C34,0)*Inputs!$C50</f>
        <v>0</v>
      </c>
      <c r="I19" s="71">
        <f>IF(ISNUMBER(MATCH(I$4,'Standardised Costs'!$E34:$H34,0)),'Standardised Costs'!$C34,0)*Inputs!$C50</f>
        <v>0</v>
      </c>
      <c r="J19" s="71">
        <f>IF(ISNUMBER(MATCH(J$4,'Standardised Costs'!$E34:$H34,0)),'Standardised Costs'!$C34,0)*Inputs!$C50</f>
        <v>0</v>
      </c>
      <c r="K19" s="71">
        <f>IF(ISNUMBER(MATCH(K$4,'Standardised Costs'!$E34:$H34,0)),'Standardised Costs'!$C34,0)*Inputs!$C50</f>
        <v>0</v>
      </c>
      <c r="L19" s="71">
        <f>IF(ISNUMBER(MATCH(L$4,'Standardised Costs'!$E34:$H34,0)),'Standardised Costs'!$C34,0)*Inputs!$C50</f>
        <v>0</v>
      </c>
      <c r="M19" s="71">
        <f>IF(ISNUMBER(MATCH(M$4,'Standardised Costs'!$E34:$H34,0)),'Standardised Costs'!$C34,0)*Inputs!$C50</f>
        <v>0</v>
      </c>
      <c r="N19" s="71">
        <f>IF(ISNUMBER(MATCH(N$4,'Standardised Costs'!$E34:$H34,0)),'Standardised Costs'!$C34,0)*Inputs!$C50</f>
        <v>0</v>
      </c>
      <c r="O19" s="71">
        <f>IF(ISNUMBER(MATCH(O$4,'Standardised Costs'!$E34:$H34,0)),'Standardised Costs'!$C34,0)*Inputs!$C50</f>
        <v>0</v>
      </c>
      <c r="P19" s="71">
        <f>IF(ISNUMBER(MATCH(P$4,'Standardised Costs'!$E34:$H34,0)),'Standardised Costs'!$C34,0)*Inputs!$C50</f>
        <v>0</v>
      </c>
      <c r="Q19" s="71">
        <f>IF(ISNUMBER(MATCH(Q$4,'Standardised Costs'!$E34:$H34,0)),'Standardised Costs'!$C34,0)*Inputs!$C50</f>
        <v>0</v>
      </c>
      <c r="R19" s="71">
        <f>IF(ISNUMBER(MATCH(R$4,'Standardised Costs'!$E34:$H34,0)),'Standardised Costs'!$C34,0)*Inputs!$C50</f>
        <v>0</v>
      </c>
      <c r="S19" s="71">
        <f>IF(ISNUMBER(MATCH(S$4,'Standardised Costs'!$E34:$H34,0)),'Standardised Costs'!$C34,0)*Inputs!$C50</f>
        <v>0</v>
      </c>
      <c r="T19" s="71">
        <f>IF(ISNUMBER(MATCH(T$4,'Standardised Costs'!$E34:$H34,0)),'Standardised Costs'!$C34,0)*Inputs!$C50</f>
        <v>0</v>
      </c>
      <c r="U19" s="71">
        <f>IF(ISNUMBER(MATCH(U$4,'Standardised Costs'!$E34:$H34,0)),'Standardised Costs'!$C34,0)*Inputs!$C50</f>
        <v>0</v>
      </c>
      <c r="V19" s="71">
        <f>IF(ISNUMBER(MATCH(V$4,'Standardised Costs'!$E34:$H34,0)),'Standardised Costs'!$C34,0)*Inputs!$C50</f>
        <v>0</v>
      </c>
      <c r="W19" s="71">
        <f>IF(ISNUMBER(MATCH(W$4,'Standardised Costs'!$E34:$H34,0)),'Standardised Costs'!$C34,0)*Inputs!$C50</f>
        <v>0</v>
      </c>
      <c r="X19" s="71">
        <f>IF(ISNUMBER(MATCH(X$4,'Standardised Costs'!$E34:$H34,0)),'Standardised Costs'!$C34,0)*Inputs!$C50</f>
        <v>0</v>
      </c>
      <c r="Y19" s="71">
        <f>IF(ISNUMBER(MATCH(Y$4,'Standardised Costs'!$E34:$H34,0)),'Standardised Costs'!$C34,0)*Inputs!$C50</f>
        <v>0</v>
      </c>
      <c r="Z19" s="71">
        <f>IF(ISNUMBER(MATCH(Z$4,'Standardised Costs'!$E34:$H34,0)),'Standardised Costs'!$C34,0)*Inputs!$C50</f>
        <v>0</v>
      </c>
      <c r="AA19" s="71">
        <f>IF(ISNUMBER(MATCH(AA$4,'Standardised Costs'!$E34:$H34,0)),'Standardised Costs'!$C34,0)*Inputs!$C50</f>
        <v>0</v>
      </c>
      <c r="AB19" s="71">
        <f>IF(ISNUMBER(MATCH(AB$4,'Standardised Costs'!$E34:$H34,0)),'Standardised Costs'!$C34,0)*Inputs!$C50</f>
        <v>0</v>
      </c>
      <c r="AC19" s="71">
        <f>IF(ISNUMBER(MATCH(AC$4,'Standardised Costs'!$E34:$H34,0)),'Standardised Costs'!$C34,0)*Inputs!$C50</f>
        <v>0</v>
      </c>
      <c r="AD19" s="71">
        <f>IF(ISNUMBER(MATCH(AD$4,'Standardised Costs'!$E34:$H34,0)),'Standardised Costs'!$C34,0)*Inputs!$C50</f>
        <v>0</v>
      </c>
      <c r="AE19" s="71">
        <f>IF(ISNUMBER(MATCH(AE$4,'Standardised Costs'!$E34:$H34,0)),'Standardised Costs'!$C34,0)*Inputs!$C50</f>
        <v>0</v>
      </c>
      <c r="AF19" s="71">
        <f>IF(ISNUMBER(MATCH(AF$4,'Standardised Costs'!$E34:$H34,0)),'Standardised Costs'!$C34,0)*Inputs!$C50</f>
        <v>0</v>
      </c>
      <c r="AG19" s="71">
        <f>IF(ISNUMBER(MATCH(AG$4,'Standardised Costs'!$E34:$H34,0)),'Standardised Costs'!$C34,0)*Inputs!$C50</f>
        <v>0</v>
      </c>
      <c r="AH19" s="71">
        <f>IF(ISNUMBER(MATCH(AH$4,'Standardised Costs'!$E34:$H34,0)),'Standardised Costs'!$C34,0)*Inputs!$C50</f>
        <v>0</v>
      </c>
      <c r="AI19" s="71">
        <f>IF(ISNUMBER(MATCH(AI$4,'Standardised Costs'!$E34:$H34,0)),'Standardised Costs'!$C34,0)*Inputs!$C50</f>
        <v>0</v>
      </c>
      <c r="AJ19" s="71">
        <f>IF(ISNUMBER(MATCH(AJ$4,'Standardised Costs'!$E34:$H34,0)),'Standardised Costs'!$C34,0)*Inputs!$C50</f>
        <v>0</v>
      </c>
      <c r="AK19" s="71">
        <f>IF(ISNUMBER(MATCH(AK$4,'Standardised Costs'!$E34:$H34,0)),'Standardised Costs'!$C34,0)*Inputs!$C50</f>
        <v>0</v>
      </c>
      <c r="AL19" s="71">
        <f>IF(ISNUMBER(MATCH(AL$4,'Standardised Costs'!$E34:$H34,0)),'Standardised Costs'!$C34,0)*Inputs!$C50</f>
        <v>0</v>
      </c>
      <c r="AM19" s="71">
        <f>IF(ISNUMBER(MATCH(AM$4,'Standardised Costs'!$E34:$H34,0)),'Standardised Costs'!$C34,0)*Inputs!$C50</f>
        <v>0</v>
      </c>
      <c r="AN19" s="71">
        <f>IF(ISNUMBER(MATCH(AN$4,'Standardised Costs'!$E34:$H34,0)),'Standardised Costs'!$C34,0)*Inputs!$C50</f>
        <v>0</v>
      </c>
      <c r="AO19" s="71">
        <f>IF(ISNUMBER(MATCH(AO$4,'Standardised Costs'!$E34:$H34,0)),'Standardised Costs'!$C34,0)*Inputs!$C50</f>
        <v>0</v>
      </c>
      <c r="AP19" s="71">
        <f>IF(ISNUMBER(MATCH(AP$4,'Standardised Costs'!$E34:$H34,0)),'Standardised Costs'!$C34,0)*Inputs!$C50</f>
        <v>0</v>
      </c>
      <c r="AQ19" s="71">
        <f>IF(ISNUMBER(MATCH(AQ$4,'Standardised Costs'!$E34:$H34,0)),'Standardised Costs'!$C34,0)*Inputs!$C50</f>
        <v>0</v>
      </c>
      <c r="AR19" s="71">
        <f>IF(ISNUMBER(MATCH(AR$4,'Standardised Costs'!$E34:$H34,0)),'Standardised Costs'!$C34,0)*Inputs!$C50</f>
        <v>0</v>
      </c>
      <c r="AS19" s="71">
        <f>IF(ISNUMBER(MATCH(AS$4,'Standardised Costs'!$E34:$H34,0)),'Standardised Costs'!$C34,0)*Inputs!$C50</f>
        <v>0</v>
      </c>
      <c r="AT19" s="71">
        <f>IF(ISNUMBER(MATCH(AT$4,'Standardised Costs'!$E34:$H34,0)),'Standardised Costs'!$C34,0)*Inputs!$C50</f>
        <v>0</v>
      </c>
      <c r="AU19" s="71">
        <f>IF(ISNUMBER(MATCH(AU$4,'Standardised Costs'!$E34:$H34,0)),'Standardised Costs'!$C34,0)*Inputs!$C50</f>
        <v>0</v>
      </c>
      <c r="AV19" s="71">
        <f>IF(ISNUMBER(MATCH(AV$4,'Standardised Costs'!$E34:$H34,0)),'Standardised Costs'!$C34,0)*Inputs!$C50</f>
        <v>0</v>
      </c>
      <c r="AW19" s="71">
        <f>IF(ISNUMBER(MATCH(AW$4,'Standardised Costs'!$E34:$H34,0)),'Standardised Costs'!$C34,0)*Inputs!$C50</f>
        <v>0</v>
      </c>
      <c r="AX19" s="71">
        <f>IF(ISNUMBER(MATCH(AX$4,'Standardised Costs'!$E34:$H34,0)),'Standardised Costs'!$C34,0)*Inputs!$C50</f>
        <v>0</v>
      </c>
      <c r="AY19" s="71">
        <f>IF(ISNUMBER(MATCH(AY$4,'Standardised Costs'!$E34:$H34,0)),'Standardised Costs'!$C34,0)*Inputs!$C50</f>
        <v>0</v>
      </c>
      <c r="AZ19" s="71">
        <f>IF(ISNUMBER(MATCH(AZ$4,'Standardised Costs'!$E34:$H34,0)),'Standardised Costs'!$C34,0)*Inputs!$C50</f>
        <v>0</v>
      </c>
      <c r="BA19" s="71">
        <f>IF(ISNUMBER(MATCH(BA$4,'Standardised Costs'!$E34:$H34,0)),'Standardised Costs'!$C34,0)*Inputs!$C50</f>
        <v>0</v>
      </c>
      <c r="BB19" s="71">
        <f>IF(ISNUMBER(MATCH(BB$4,'Standardised Costs'!$E34:$H34,0)),'Standardised Costs'!$C34,0)*Inputs!$C50</f>
        <v>0</v>
      </c>
      <c r="BC19" s="71">
        <f>IF(ISNUMBER(MATCH(BC$4,'Standardised Costs'!$E34:$H34,0)),'Standardised Costs'!$C34,0)*Inputs!$C50</f>
        <v>0</v>
      </c>
      <c r="BD19" s="71">
        <f>IF(ISNUMBER(MATCH(BD$4,'Standardised Costs'!$E34:$H34,0)),'Standardised Costs'!$C34,0)*Inputs!$C50</f>
        <v>0</v>
      </c>
      <c r="BE19" s="71">
        <f>IF(ISNUMBER(MATCH(BE$4,'Standardised Costs'!$E34:$H34,0)),'Standardised Costs'!$C34,0)*Inputs!$C50</f>
        <v>0</v>
      </c>
      <c r="BF19" s="71">
        <f>IF(ISNUMBER(MATCH(BF$4,'Standardised Costs'!$E34:$H34,0)),'Standardised Costs'!$C34,0)*Inputs!$C50</f>
        <v>0</v>
      </c>
      <c r="BG19" s="71">
        <f>IF(ISNUMBER(MATCH(BG$4,'Standardised Costs'!$E34:$H34,0)),'Standardised Costs'!$C34,0)*Inputs!$C50</f>
        <v>0</v>
      </c>
      <c r="BH19" s="71">
        <f>IF(ISNUMBER(MATCH(BH$4,'Standardised Costs'!$E34:$H34,0)),'Standardised Costs'!$C34,0)*Inputs!$C50</f>
        <v>0</v>
      </c>
      <c r="BI19" s="71">
        <f>IF(ISNUMBER(MATCH(BI$4,'Standardised Costs'!$E34:$H34,0)),'Standardised Costs'!$C34,0)*Inputs!$C50</f>
        <v>0</v>
      </c>
      <c r="BJ19" s="71">
        <f>IF(ISNUMBER(MATCH(BJ$4,'Standardised Costs'!$E34:$H34,0)),'Standardised Costs'!$C34,0)*Inputs!$C50</f>
        <v>0</v>
      </c>
      <c r="BK19" s="71">
        <f>IF(ISNUMBER(MATCH(BK$4,'Standardised Costs'!$E34:$H34,0)),'Standardised Costs'!$C34,0)*Inputs!$C50</f>
        <v>0</v>
      </c>
      <c r="BL19" s="71">
        <f>IF(ISNUMBER(MATCH(BL$4,'Standardised Costs'!$E34:$H34,0)),'Standardised Costs'!$C34,0)*Inputs!$C50</f>
        <v>0</v>
      </c>
      <c r="BM19" s="71">
        <f>IF(ISNUMBER(MATCH(BM$4,'Standardised Costs'!$E34:$H34,0)),'Standardised Costs'!$C34,0)*Inputs!$C50</f>
        <v>0</v>
      </c>
      <c r="BN19" s="71">
        <f>IF(ISNUMBER(MATCH(BN$4,'Standardised Costs'!$E34:$H34,0)),'Standardised Costs'!$C34,0)*Inputs!$C50</f>
        <v>0</v>
      </c>
      <c r="BO19" s="71">
        <f>IF(ISNUMBER(MATCH(BO$4,'Standardised Costs'!$E34:$H34,0)),'Standardised Costs'!$C34,0)*Inputs!$C50</f>
        <v>0</v>
      </c>
      <c r="BP19" s="71">
        <f>IF(ISNUMBER(MATCH(BP$4,'Standardised Costs'!$E34:$H34,0)),'Standardised Costs'!$C34,0)*Inputs!$C50</f>
        <v>0</v>
      </c>
      <c r="BQ19" s="71">
        <f>IF(ISNUMBER(MATCH(BQ$4,'Standardised Costs'!$E34:$H34,0)),'Standardised Costs'!$C34,0)*Inputs!$C50</f>
        <v>0</v>
      </c>
      <c r="BR19" s="71">
        <f>IF(ISNUMBER(MATCH(BR$4,'Standardised Costs'!$E34:$H34,0)),'Standardised Costs'!$C34,0)*Inputs!$C50</f>
        <v>0</v>
      </c>
      <c r="BS19" s="71">
        <f>IF(ISNUMBER(MATCH(BS$4,'Standardised Costs'!$E34:$H34,0)),'Standardised Costs'!$C34,0)*Inputs!$C50</f>
        <v>0</v>
      </c>
      <c r="BT19" s="71">
        <f>IF(ISNUMBER(MATCH(BT$4,'Standardised Costs'!$E34:$H34,0)),'Standardised Costs'!$C34,0)*Inputs!$C50</f>
        <v>0</v>
      </c>
      <c r="BU19" s="71">
        <f>IF(ISNUMBER(MATCH(BU$4,'Standardised Costs'!$E34:$H34,0)),'Standardised Costs'!$C34,0)*Inputs!$C50</f>
        <v>0</v>
      </c>
      <c r="BV19" s="71">
        <f>IF(ISNUMBER(MATCH(BV$4,'Standardised Costs'!$E34:$H34,0)),'Standardised Costs'!$C34,0)*Inputs!$C50</f>
        <v>0</v>
      </c>
      <c r="BW19" s="71">
        <f>IF(ISNUMBER(MATCH(BW$4,'Standardised Costs'!$E34:$H34,0)),'Standardised Costs'!$C34,0)*Inputs!$C50</f>
        <v>0</v>
      </c>
      <c r="BX19" s="71">
        <f>IF(ISNUMBER(MATCH(BX$4,'Standardised Costs'!$E34:$H34,0)),'Standardised Costs'!$C34,0)*Inputs!$C50</f>
        <v>0</v>
      </c>
      <c r="BY19" s="71">
        <f>IF(ISNUMBER(MATCH(BY$4,'Standardised Costs'!$E34:$H34,0)),'Standardised Costs'!$C34,0)*Inputs!$C50</f>
        <v>0</v>
      </c>
      <c r="BZ19" s="71">
        <f>IF(ISNUMBER(MATCH(BZ$4,'Standardised Costs'!$E34:$H34,0)),'Standardised Costs'!$C34,0)*Inputs!$C50</f>
        <v>0</v>
      </c>
      <c r="CA19" s="71">
        <f>IF(ISNUMBER(MATCH(CA$4,'Standardised Costs'!$E34:$H34,0)),'Standardised Costs'!$C34,0)*Inputs!$C50</f>
        <v>0</v>
      </c>
      <c r="CB19" s="71">
        <f>IF(ISNUMBER(MATCH(CB$4,'Standardised Costs'!$E34:$H34,0)),'Standardised Costs'!$C34,0)*Inputs!$C50</f>
        <v>0</v>
      </c>
      <c r="CC19" s="71">
        <f>IF(ISNUMBER(MATCH(CC$4,'Standardised Costs'!$E34:$H34,0)),'Standardised Costs'!$C34,0)*Inputs!$C50</f>
        <v>0</v>
      </c>
      <c r="CD19" s="71">
        <f>IF(ISNUMBER(MATCH(CD$4,'Standardised Costs'!$E34:$H34,0)),'Standardised Costs'!$C34,0)*Inputs!$C50</f>
        <v>0</v>
      </c>
      <c r="CE19" s="71">
        <f>IF(ISNUMBER(MATCH(CE$4,'Standardised Costs'!$E34:$H34,0)),'Standardised Costs'!$C34,0)*Inputs!$C50</f>
        <v>0</v>
      </c>
      <c r="CF19" s="71">
        <f>IF(ISNUMBER(MATCH(CF$4,'Standardised Costs'!$E34:$H34,0)),'Standardised Costs'!$C34,0)*Inputs!$C50</f>
        <v>0</v>
      </c>
      <c r="CG19" s="71">
        <f>IF(ISNUMBER(MATCH(CG$4,'Standardised Costs'!$E34:$H34,0)),'Standardised Costs'!$C34,0)*Inputs!$C50</f>
        <v>0</v>
      </c>
      <c r="CH19" s="71">
        <f>IF(ISNUMBER(MATCH(CH$4,'Standardised Costs'!$E34:$H34,0)),'Standardised Costs'!$C34,0)*Inputs!$C50</f>
        <v>0</v>
      </c>
      <c r="CI19" s="71">
        <f>IF(ISNUMBER(MATCH(CI$4,'Standardised Costs'!$E34:$H34,0)),'Standardised Costs'!$C34,0)*Inputs!$C50</f>
        <v>0</v>
      </c>
      <c r="CJ19" s="71">
        <f>IF(ISNUMBER(MATCH(CJ$4,'Standardised Costs'!$E34:$H34,0)),'Standardised Costs'!$C34,0)*Inputs!$C50</f>
        <v>0</v>
      </c>
      <c r="CK19" s="71">
        <f>IF(ISNUMBER(MATCH(CK$4,'Standardised Costs'!$E34:$H34,0)),'Standardised Costs'!$C34,0)*Inputs!$C50</f>
        <v>0</v>
      </c>
      <c r="CL19" s="71">
        <f>IF(ISNUMBER(MATCH(CL$4,'Standardised Costs'!$E34:$H34,0)),'Standardised Costs'!$C34,0)*Inputs!$C50</f>
        <v>0</v>
      </c>
      <c r="CM19" s="71">
        <f>IF(ISNUMBER(MATCH(CM$4,'Standardised Costs'!$E34:$H34,0)),'Standardised Costs'!$C34,0)*Inputs!$C50</f>
        <v>0</v>
      </c>
      <c r="CN19" s="71">
        <f>IF(ISNUMBER(MATCH(CN$4,'Standardised Costs'!$E34:$H34,0)),'Standardised Costs'!$C34,0)*Inputs!$C50</f>
        <v>0</v>
      </c>
      <c r="CO19" s="71">
        <f>IF(ISNUMBER(MATCH(CO$4,'Standardised Costs'!$E34:$H34,0)),'Standardised Costs'!$C34,0)*Inputs!$C50</f>
        <v>0</v>
      </c>
      <c r="CP19" s="71">
        <f>IF(ISNUMBER(MATCH(CP$4,'Standardised Costs'!$E34:$H34,0)),'Standardised Costs'!$C34,0)*Inputs!$C50</f>
        <v>0</v>
      </c>
      <c r="CQ19" s="71">
        <f>IF(ISNUMBER(MATCH(CQ$4,'Standardised Costs'!$E34:$H34,0)),'Standardised Costs'!$C34,0)*Inputs!$C50</f>
        <v>0</v>
      </c>
      <c r="CR19" s="71">
        <f>IF(ISNUMBER(MATCH(CR$4,'Standardised Costs'!$E34:$H34,0)),'Standardised Costs'!$C34,0)*Inputs!$C50</f>
        <v>0</v>
      </c>
      <c r="CS19" s="71">
        <f>IF(ISNUMBER(MATCH(CS$4,'Standardised Costs'!$E34:$H34,0)),'Standardised Costs'!$C34,0)*Inputs!$C50</f>
        <v>0</v>
      </c>
      <c r="CT19" s="71">
        <f>IF(ISNUMBER(MATCH(CT$4,'Standardised Costs'!$E34:$H34,0)),'Standardised Costs'!$C34,0)*Inputs!$C50</f>
        <v>0</v>
      </c>
      <c r="CU19" s="71">
        <f>IF(ISNUMBER(MATCH(CU$4,'Standardised Costs'!$E34:$H34,0)),'Standardised Costs'!$C34,0)*Inputs!$C50</f>
        <v>0</v>
      </c>
      <c r="CV19" s="71">
        <f>IF(ISNUMBER(MATCH(CV$4,'Standardised Costs'!$E34:$H34,0)),'Standardised Costs'!$C34,0)*Inputs!$C50</f>
        <v>0</v>
      </c>
      <c r="CW19" s="71">
        <f>IF(ISNUMBER(MATCH(CW$4,'Standardised Costs'!$E34:$H34,0)),'Standardised Costs'!$C34,0)*Inputs!$C50</f>
        <v>0</v>
      </c>
      <c r="CX19" s="71">
        <f>IF(ISNUMBER(MATCH(CX$4,'Standardised Costs'!$E34:$H34,0)),'Standardised Costs'!$C34,0)*Inputs!$C50</f>
        <v>0</v>
      </c>
      <c r="CY19" s="71">
        <f>IF(ISNUMBER(MATCH(CY$4,'Standardised Costs'!$E34:$H34,0)),'Standardised Costs'!$C34,0)*Inputs!$C50</f>
        <v>0</v>
      </c>
    </row>
    <row r="20" spans="1:103" s="68" customFormat="1" ht="12.75" customHeight="1" x14ac:dyDescent="0.2">
      <c r="A20" s="328"/>
      <c r="B20" s="73" t="s">
        <v>194</v>
      </c>
      <c r="C20" s="72">
        <f t="shared" si="0"/>
        <v>0</v>
      </c>
      <c r="D20" s="71">
        <f>IF(ISNUMBER(MATCH(D$4,'Standardised Costs'!$E35:$H35,0)),'Standardised Costs'!$C35,0)*Inputs!$C51</f>
        <v>0</v>
      </c>
      <c r="E20" s="71">
        <f>IF(ISNUMBER(MATCH(E$4,'Standardised Costs'!$E35:$H35,0)),'Standardised Costs'!$C35,0)*Inputs!$C51</f>
        <v>0</v>
      </c>
      <c r="F20" s="71">
        <f>IF(ISNUMBER(MATCH(F$4,'Standardised Costs'!$E35:$H35,0)),'Standardised Costs'!$C35,0)*Inputs!$C51</f>
        <v>0</v>
      </c>
      <c r="G20" s="71">
        <f>IF(ISNUMBER(MATCH(G$4,'Standardised Costs'!$E35:$H35,0)),'Standardised Costs'!$C35,0)*Inputs!$C51</f>
        <v>0</v>
      </c>
      <c r="H20" s="71">
        <f>IF(ISNUMBER(MATCH(H$4,'Standardised Costs'!$E35:$H35,0)),'Standardised Costs'!$C35,0)*Inputs!$C51</f>
        <v>0</v>
      </c>
      <c r="I20" s="71">
        <f>IF(ISNUMBER(MATCH(I$4,'Standardised Costs'!$E35:$H35,0)),'Standardised Costs'!$C35,0)*Inputs!$C51</f>
        <v>0</v>
      </c>
      <c r="J20" s="71">
        <f>IF(ISNUMBER(MATCH(J$4,'Standardised Costs'!$E35:$H35,0)),'Standardised Costs'!$C35,0)*Inputs!$C51</f>
        <v>0</v>
      </c>
      <c r="K20" s="71">
        <f>IF(ISNUMBER(MATCH(K$4,'Standardised Costs'!$E35:$H35,0)),'Standardised Costs'!$C35,0)*Inputs!$C51</f>
        <v>0</v>
      </c>
      <c r="L20" s="71">
        <f>IF(ISNUMBER(MATCH(L$4,'Standardised Costs'!$E35:$H35,0)),'Standardised Costs'!$C35,0)*Inputs!$C51</f>
        <v>0</v>
      </c>
      <c r="M20" s="71">
        <f>IF(ISNUMBER(MATCH(M$4,'Standardised Costs'!$E35:$H35,0)),'Standardised Costs'!$C35,0)*Inputs!$C51</f>
        <v>0</v>
      </c>
      <c r="N20" s="71">
        <f>IF(ISNUMBER(MATCH(N$4,'Standardised Costs'!$E35:$H35,0)),'Standardised Costs'!$C35,0)*Inputs!$C51</f>
        <v>0</v>
      </c>
      <c r="O20" s="71">
        <f>IF(ISNUMBER(MATCH(O$4,'Standardised Costs'!$E35:$H35,0)),'Standardised Costs'!$C35,0)*Inputs!$C51</f>
        <v>0</v>
      </c>
      <c r="P20" s="71">
        <f>IF(ISNUMBER(MATCH(P$4,'Standardised Costs'!$E35:$H35,0)),'Standardised Costs'!$C35,0)*Inputs!$C51</f>
        <v>0</v>
      </c>
      <c r="Q20" s="71">
        <f>IF(ISNUMBER(MATCH(Q$4,'Standardised Costs'!$E35:$H35,0)),'Standardised Costs'!$C35,0)*Inputs!$C51</f>
        <v>0</v>
      </c>
      <c r="R20" s="71">
        <f>IF(ISNUMBER(MATCH(R$4,'Standardised Costs'!$E35:$H35,0)),'Standardised Costs'!$C35,0)*Inputs!$C51</f>
        <v>0</v>
      </c>
      <c r="S20" s="71">
        <f>IF(ISNUMBER(MATCH(S$4,'Standardised Costs'!$E35:$H35,0)),'Standardised Costs'!$C35,0)*Inputs!$C51</f>
        <v>0</v>
      </c>
      <c r="T20" s="71">
        <f>IF(ISNUMBER(MATCH(T$4,'Standardised Costs'!$E35:$H35,0)),'Standardised Costs'!$C35,0)*Inputs!$C51</f>
        <v>0</v>
      </c>
      <c r="U20" s="71">
        <f>IF(ISNUMBER(MATCH(U$4,'Standardised Costs'!$E35:$H35,0)),'Standardised Costs'!$C35,0)*Inputs!$C51</f>
        <v>0</v>
      </c>
      <c r="V20" s="71">
        <f>IF(ISNUMBER(MATCH(V$4,'Standardised Costs'!$E35:$H35,0)),'Standardised Costs'!$C35,0)*Inputs!$C51</f>
        <v>0</v>
      </c>
      <c r="W20" s="71">
        <f>IF(ISNUMBER(MATCH(W$4,'Standardised Costs'!$E35:$H35,0)),'Standardised Costs'!$C35,0)*Inputs!$C51</f>
        <v>0</v>
      </c>
      <c r="X20" s="71">
        <f>IF(ISNUMBER(MATCH(X$4,'Standardised Costs'!$E35:$H35,0)),'Standardised Costs'!$C35,0)*Inputs!$C51</f>
        <v>0</v>
      </c>
      <c r="Y20" s="71">
        <f>IF(ISNUMBER(MATCH(Y$4,'Standardised Costs'!$E35:$H35,0)),'Standardised Costs'!$C35,0)*Inputs!$C51</f>
        <v>0</v>
      </c>
      <c r="Z20" s="71">
        <f>IF(ISNUMBER(MATCH(Z$4,'Standardised Costs'!$E35:$H35,0)),'Standardised Costs'!$C35,0)*Inputs!$C51</f>
        <v>0</v>
      </c>
      <c r="AA20" s="71">
        <f>IF(ISNUMBER(MATCH(AA$4,'Standardised Costs'!$E35:$H35,0)),'Standardised Costs'!$C35,0)*Inputs!$C51</f>
        <v>0</v>
      </c>
      <c r="AB20" s="71">
        <f>IF(ISNUMBER(MATCH(AB$4,'Standardised Costs'!$E35:$H35,0)),'Standardised Costs'!$C35,0)*Inputs!$C51</f>
        <v>0</v>
      </c>
      <c r="AC20" s="71">
        <f>IF(ISNUMBER(MATCH(AC$4,'Standardised Costs'!$E35:$H35,0)),'Standardised Costs'!$C35,0)*Inputs!$C51</f>
        <v>0</v>
      </c>
      <c r="AD20" s="71">
        <f>IF(ISNUMBER(MATCH(AD$4,'Standardised Costs'!$E35:$H35,0)),'Standardised Costs'!$C35,0)*Inputs!$C51</f>
        <v>0</v>
      </c>
      <c r="AE20" s="71">
        <f>IF(ISNUMBER(MATCH(AE$4,'Standardised Costs'!$E35:$H35,0)),'Standardised Costs'!$C35,0)*Inputs!$C51</f>
        <v>0</v>
      </c>
      <c r="AF20" s="71">
        <f>IF(ISNUMBER(MATCH(AF$4,'Standardised Costs'!$E35:$H35,0)),'Standardised Costs'!$C35,0)*Inputs!$C51</f>
        <v>0</v>
      </c>
      <c r="AG20" s="71">
        <f>IF(ISNUMBER(MATCH(AG$4,'Standardised Costs'!$E35:$H35,0)),'Standardised Costs'!$C35,0)*Inputs!$C51</f>
        <v>0</v>
      </c>
      <c r="AH20" s="71">
        <f>IF(ISNUMBER(MATCH(AH$4,'Standardised Costs'!$E35:$H35,0)),'Standardised Costs'!$C35,0)*Inputs!$C51</f>
        <v>0</v>
      </c>
      <c r="AI20" s="71">
        <f>IF(ISNUMBER(MATCH(AI$4,'Standardised Costs'!$E35:$H35,0)),'Standardised Costs'!$C35,0)*Inputs!$C51</f>
        <v>0</v>
      </c>
      <c r="AJ20" s="71">
        <f>IF(ISNUMBER(MATCH(AJ$4,'Standardised Costs'!$E35:$H35,0)),'Standardised Costs'!$C35,0)*Inputs!$C51</f>
        <v>0</v>
      </c>
      <c r="AK20" s="71">
        <f>IF(ISNUMBER(MATCH(AK$4,'Standardised Costs'!$E35:$H35,0)),'Standardised Costs'!$C35,0)*Inputs!$C51</f>
        <v>0</v>
      </c>
      <c r="AL20" s="71">
        <f>IF(ISNUMBER(MATCH(AL$4,'Standardised Costs'!$E35:$H35,0)),'Standardised Costs'!$C35,0)*Inputs!$C51</f>
        <v>0</v>
      </c>
      <c r="AM20" s="71">
        <f>IF(ISNUMBER(MATCH(AM$4,'Standardised Costs'!$E35:$H35,0)),'Standardised Costs'!$C35,0)*Inputs!$C51</f>
        <v>0</v>
      </c>
      <c r="AN20" s="71">
        <f>IF(ISNUMBER(MATCH(AN$4,'Standardised Costs'!$E35:$H35,0)),'Standardised Costs'!$C35,0)*Inputs!$C51</f>
        <v>0</v>
      </c>
      <c r="AO20" s="71">
        <f>IF(ISNUMBER(MATCH(AO$4,'Standardised Costs'!$E35:$H35,0)),'Standardised Costs'!$C35,0)*Inputs!$C51</f>
        <v>0</v>
      </c>
      <c r="AP20" s="71">
        <f>IF(ISNUMBER(MATCH(AP$4,'Standardised Costs'!$E35:$H35,0)),'Standardised Costs'!$C35,0)*Inputs!$C51</f>
        <v>0</v>
      </c>
      <c r="AQ20" s="71">
        <f>IF(ISNUMBER(MATCH(AQ$4,'Standardised Costs'!$E35:$H35,0)),'Standardised Costs'!$C35,0)*Inputs!$C51</f>
        <v>0</v>
      </c>
      <c r="AR20" s="71">
        <f>IF(ISNUMBER(MATCH(AR$4,'Standardised Costs'!$E35:$H35,0)),'Standardised Costs'!$C35,0)*Inputs!$C51</f>
        <v>0</v>
      </c>
      <c r="AS20" s="71">
        <f>IF(ISNUMBER(MATCH(AS$4,'Standardised Costs'!$E35:$H35,0)),'Standardised Costs'!$C35,0)*Inputs!$C51</f>
        <v>0</v>
      </c>
      <c r="AT20" s="71">
        <f>IF(ISNUMBER(MATCH(AT$4,'Standardised Costs'!$E35:$H35,0)),'Standardised Costs'!$C35,0)*Inputs!$C51</f>
        <v>0</v>
      </c>
      <c r="AU20" s="71">
        <f>IF(ISNUMBER(MATCH(AU$4,'Standardised Costs'!$E35:$H35,0)),'Standardised Costs'!$C35,0)*Inputs!$C51</f>
        <v>0</v>
      </c>
      <c r="AV20" s="71">
        <f>IF(ISNUMBER(MATCH(AV$4,'Standardised Costs'!$E35:$H35,0)),'Standardised Costs'!$C35,0)*Inputs!$C51</f>
        <v>0</v>
      </c>
      <c r="AW20" s="71">
        <f>IF(ISNUMBER(MATCH(AW$4,'Standardised Costs'!$E35:$H35,0)),'Standardised Costs'!$C35,0)*Inputs!$C51</f>
        <v>0</v>
      </c>
      <c r="AX20" s="71">
        <f>IF(ISNUMBER(MATCH(AX$4,'Standardised Costs'!$E35:$H35,0)),'Standardised Costs'!$C35,0)*Inputs!$C51</f>
        <v>0</v>
      </c>
      <c r="AY20" s="71">
        <f>IF(ISNUMBER(MATCH(AY$4,'Standardised Costs'!$E35:$H35,0)),'Standardised Costs'!$C35,0)*Inputs!$C51</f>
        <v>0</v>
      </c>
      <c r="AZ20" s="71">
        <f>IF(ISNUMBER(MATCH(AZ$4,'Standardised Costs'!$E35:$H35,0)),'Standardised Costs'!$C35,0)*Inputs!$C51</f>
        <v>0</v>
      </c>
      <c r="BA20" s="71">
        <f>IF(ISNUMBER(MATCH(BA$4,'Standardised Costs'!$E35:$H35,0)),'Standardised Costs'!$C35,0)*Inputs!$C51</f>
        <v>0</v>
      </c>
      <c r="BB20" s="71">
        <f>IF(ISNUMBER(MATCH(BB$4,'Standardised Costs'!$E35:$H35,0)),'Standardised Costs'!$C35,0)*Inputs!$C51</f>
        <v>0</v>
      </c>
      <c r="BC20" s="71">
        <f>IF(ISNUMBER(MATCH(BC$4,'Standardised Costs'!$E35:$H35,0)),'Standardised Costs'!$C35,0)*Inputs!$C51</f>
        <v>0</v>
      </c>
      <c r="BD20" s="71">
        <f>IF(ISNUMBER(MATCH(BD$4,'Standardised Costs'!$E35:$H35,0)),'Standardised Costs'!$C35,0)*Inputs!$C51</f>
        <v>0</v>
      </c>
      <c r="BE20" s="71">
        <f>IF(ISNUMBER(MATCH(BE$4,'Standardised Costs'!$E35:$H35,0)),'Standardised Costs'!$C35,0)*Inputs!$C51</f>
        <v>0</v>
      </c>
      <c r="BF20" s="71">
        <f>IF(ISNUMBER(MATCH(BF$4,'Standardised Costs'!$E35:$H35,0)),'Standardised Costs'!$C35,0)*Inputs!$C51</f>
        <v>0</v>
      </c>
      <c r="BG20" s="71">
        <f>IF(ISNUMBER(MATCH(BG$4,'Standardised Costs'!$E35:$H35,0)),'Standardised Costs'!$C35,0)*Inputs!$C51</f>
        <v>0</v>
      </c>
      <c r="BH20" s="71">
        <f>IF(ISNUMBER(MATCH(BH$4,'Standardised Costs'!$E35:$H35,0)),'Standardised Costs'!$C35,0)*Inputs!$C51</f>
        <v>0</v>
      </c>
      <c r="BI20" s="71">
        <f>IF(ISNUMBER(MATCH(BI$4,'Standardised Costs'!$E35:$H35,0)),'Standardised Costs'!$C35,0)*Inputs!$C51</f>
        <v>0</v>
      </c>
      <c r="BJ20" s="71">
        <f>IF(ISNUMBER(MATCH(BJ$4,'Standardised Costs'!$E35:$H35,0)),'Standardised Costs'!$C35,0)*Inputs!$C51</f>
        <v>0</v>
      </c>
      <c r="BK20" s="71">
        <f>IF(ISNUMBER(MATCH(BK$4,'Standardised Costs'!$E35:$H35,0)),'Standardised Costs'!$C35,0)*Inputs!$C51</f>
        <v>0</v>
      </c>
      <c r="BL20" s="71">
        <f>IF(ISNUMBER(MATCH(BL$4,'Standardised Costs'!$E35:$H35,0)),'Standardised Costs'!$C35,0)*Inputs!$C51</f>
        <v>0</v>
      </c>
      <c r="BM20" s="71">
        <f>IF(ISNUMBER(MATCH(BM$4,'Standardised Costs'!$E35:$H35,0)),'Standardised Costs'!$C35,0)*Inputs!$C51</f>
        <v>0</v>
      </c>
      <c r="BN20" s="71">
        <f>IF(ISNUMBER(MATCH(BN$4,'Standardised Costs'!$E35:$H35,0)),'Standardised Costs'!$C35,0)*Inputs!$C51</f>
        <v>0</v>
      </c>
      <c r="BO20" s="71">
        <f>IF(ISNUMBER(MATCH(BO$4,'Standardised Costs'!$E35:$H35,0)),'Standardised Costs'!$C35,0)*Inputs!$C51</f>
        <v>0</v>
      </c>
      <c r="BP20" s="71">
        <f>IF(ISNUMBER(MATCH(BP$4,'Standardised Costs'!$E35:$H35,0)),'Standardised Costs'!$C35,0)*Inputs!$C51</f>
        <v>0</v>
      </c>
      <c r="BQ20" s="71">
        <f>IF(ISNUMBER(MATCH(BQ$4,'Standardised Costs'!$E35:$H35,0)),'Standardised Costs'!$C35,0)*Inputs!$C51</f>
        <v>0</v>
      </c>
      <c r="BR20" s="71">
        <f>IF(ISNUMBER(MATCH(BR$4,'Standardised Costs'!$E35:$H35,0)),'Standardised Costs'!$C35,0)*Inputs!$C51</f>
        <v>0</v>
      </c>
      <c r="BS20" s="71">
        <f>IF(ISNUMBER(MATCH(BS$4,'Standardised Costs'!$E35:$H35,0)),'Standardised Costs'!$C35,0)*Inputs!$C51</f>
        <v>0</v>
      </c>
      <c r="BT20" s="71">
        <f>IF(ISNUMBER(MATCH(BT$4,'Standardised Costs'!$E35:$H35,0)),'Standardised Costs'!$C35,0)*Inputs!$C51</f>
        <v>0</v>
      </c>
      <c r="BU20" s="71">
        <f>IF(ISNUMBER(MATCH(BU$4,'Standardised Costs'!$E35:$H35,0)),'Standardised Costs'!$C35,0)*Inputs!$C51</f>
        <v>0</v>
      </c>
      <c r="BV20" s="71">
        <f>IF(ISNUMBER(MATCH(BV$4,'Standardised Costs'!$E35:$H35,0)),'Standardised Costs'!$C35,0)*Inputs!$C51</f>
        <v>0</v>
      </c>
      <c r="BW20" s="71">
        <f>IF(ISNUMBER(MATCH(BW$4,'Standardised Costs'!$E35:$H35,0)),'Standardised Costs'!$C35,0)*Inputs!$C51</f>
        <v>0</v>
      </c>
      <c r="BX20" s="71">
        <f>IF(ISNUMBER(MATCH(BX$4,'Standardised Costs'!$E35:$H35,0)),'Standardised Costs'!$C35,0)*Inputs!$C51</f>
        <v>0</v>
      </c>
      <c r="BY20" s="71">
        <f>IF(ISNUMBER(MATCH(BY$4,'Standardised Costs'!$E35:$H35,0)),'Standardised Costs'!$C35,0)*Inputs!$C51</f>
        <v>0</v>
      </c>
      <c r="BZ20" s="71">
        <f>IF(ISNUMBER(MATCH(BZ$4,'Standardised Costs'!$E35:$H35,0)),'Standardised Costs'!$C35,0)*Inputs!$C51</f>
        <v>0</v>
      </c>
      <c r="CA20" s="71">
        <f>IF(ISNUMBER(MATCH(CA$4,'Standardised Costs'!$E35:$H35,0)),'Standardised Costs'!$C35,0)*Inputs!$C51</f>
        <v>0</v>
      </c>
      <c r="CB20" s="71">
        <f>IF(ISNUMBER(MATCH(CB$4,'Standardised Costs'!$E35:$H35,0)),'Standardised Costs'!$C35,0)*Inputs!$C51</f>
        <v>0</v>
      </c>
      <c r="CC20" s="71">
        <f>IF(ISNUMBER(MATCH(CC$4,'Standardised Costs'!$E35:$H35,0)),'Standardised Costs'!$C35,0)*Inputs!$C51</f>
        <v>0</v>
      </c>
      <c r="CD20" s="71">
        <f>IF(ISNUMBER(MATCH(CD$4,'Standardised Costs'!$E35:$H35,0)),'Standardised Costs'!$C35,0)*Inputs!$C51</f>
        <v>0</v>
      </c>
      <c r="CE20" s="71">
        <f>IF(ISNUMBER(MATCH(CE$4,'Standardised Costs'!$E35:$H35,0)),'Standardised Costs'!$C35,0)*Inputs!$C51</f>
        <v>0</v>
      </c>
      <c r="CF20" s="71">
        <f>IF(ISNUMBER(MATCH(CF$4,'Standardised Costs'!$E35:$H35,0)),'Standardised Costs'!$C35,0)*Inputs!$C51</f>
        <v>0</v>
      </c>
      <c r="CG20" s="71">
        <f>IF(ISNUMBER(MATCH(CG$4,'Standardised Costs'!$E35:$H35,0)),'Standardised Costs'!$C35,0)*Inputs!$C51</f>
        <v>0</v>
      </c>
      <c r="CH20" s="71">
        <f>IF(ISNUMBER(MATCH(CH$4,'Standardised Costs'!$E35:$H35,0)),'Standardised Costs'!$C35,0)*Inputs!$C51</f>
        <v>0</v>
      </c>
      <c r="CI20" s="71">
        <f>IF(ISNUMBER(MATCH(CI$4,'Standardised Costs'!$E35:$H35,0)),'Standardised Costs'!$C35,0)*Inputs!$C51</f>
        <v>0</v>
      </c>
      <c r="CJ20" s="71">
        <f>IF(ISNUMBER(MATCH(CJ$4,'Standardised Costs'!$E35:$H35,0)),'Standardised Costs'!$C35,0)*Inputs!$C51</f>
        <v>0</v>
      </c>
      <c r="CK20" s="71">
        <f>IF(ISNUMBER(MATCH(CK$4,'Standardised Costs'!$E35:$H35,0)),'Standardised Costs'!$C35,0)*Inputs!$C51</f>
        <v>0</v>
      </c>
      <c r="CL20" s="71">
        <f>IF(ISNUMBER(MATCH(CL$4,'Standardised Costs'!$E35:$H35,0)),'Standardised Costs'!$C35,0)*Inputs!$C51</f>
        <v>0</v>
      </c>
      <c r="CM20" s="71">
        <f>IF(ISNUMBER(MATCH(CM$4,'Standardised Costs'!$E35:$H35,0)),'Standardised Costs'!$C35,0)*Inputs!$C51</f>
        <v>0</v>
      </c>
      <c r="CN20" s="71">
        <f>IF(ISNUMBER(MATCH(CN$4,'Standardised Costs'!$E35:$H35,0)),'Standardised Costs'!$C35,0)*Inputs!$C51</f>
        <v>0</v>
      </c>
      <c r="CO20" s="71">
        <f>IF(ISNUMBER(MATCH(CO$4,'Standardised Costs'!$E35:$H35,0)),'Standardised Costs'!$C35,0)*Inputs!$C51</f>
        <v>0</v>
      </c>
      <c r="CP20" s="71">
        <f>IF(ISNUMBER(MATCH(CP$4,'Standardised Costs'!$E35:$H35,0)),'Standardised Costs'!$C35,0)*Inputs!$C51</f>
        <v>0</v>
      </c>
      <c r="CQ20" s="71">
        <f>IF(ISNUMBER(MATCH(CQ$4,'Standardised Costs'!$E35:$H35,0)),'Standardised Costs'!$C35,0)*Inputs!$C51</f>
        <v>0</v>
      </c>
      <c r="CR20" s="71">
        <f>IF(ISNUMBER(MATCH(CR$4,'Standardised Costs'!$E35:$H35,0)),'Standardised Costs'!$C35,0)*Inputs!$C51</f>
        <v>0</v>
      </c>
      <c r="CS20" s="71">
        <f>IF(ISNUMBER(MATCH(CS$4,'Standardised Costs'!$E35:$H35,0)),'Standardised Costs'!$C35,0)*Inputs!$C51</f>
        <v>0</v>
      </c>
      <c r="CT20" s="71">
        <f>IF(ISNUMBER(MATCH(CT$4,'Standardised Costs'!$E35:$H35,0)),'Standardised Costs'!$C35,0)*Inputs!$C51</f>
        <v>0</v>
      </c>
      <c r="CU20" s="71">
        <f>IF(ISNUMBER(MATCH(CU$4,'Standardised Costs'!$E35:$H35,0)),'Standardised Costs'!$C35,0)*Inputs!$C51</f>
        <v>0</v>
      </c>
      <c r="CV20" s="71">
        <f>IF(ISNUMBER(MATCH(CV$4,'Standardised Costs'!$E35:$H35,0)),'Standardised Costs'!$C35,0)*Inputs!$C51</f>
        <v>0</v>
      </c>
      <c r="CW20" s="71">
        <f>IF(ISNUMBER(MATCH(CW$4,'Standardised Costs'!$E35:$H35,0)),'Standardised Costs'!$C35,0)*Inputs!$C51</f>
        <v>0</v>
      </c>
      <c r="CX20" s="71">
        <f>IF(ISNUMBER(MATCH(CX$4,'Standardised Costs'!$E35:$H35,0)),'Standardised Costs'!$C35,0)*Inputs!$C51</f>
        <v>0</v>
      </c>
      <c r="CY20" s="71">
        <f>IF(ISNUMBER(MATCH(CY$4,'Standardised Costs'!$E35:$H35,0)),'Standardised Costs'!$C35,0)*Inputs!$C51</f>
        <v>0</v>
      </c>
    </row>
    <row r="21" spans="1:103" s="68" customFormat="1" ht="12.75" customHeight="1" x14ac:dyDescent="0.2">
      <c r="A21" s="328"/>
      <c r="B21" s="73" t="s">
        <v>195</v>
      </c>
      <c r="C21" s="72">
        <f t="shared" si="0"/>
        <v>0</v>
      </c>
      <c r="D21" s="71">
        <f>IF(ISNUMBER(MATCH(D$4,'Standardised Costs'!$E85:$H85,0)),'Standardised Costs'!$C85,0)*Inputs!$C31</f>
        <v>0</v>
      </c>
      <c r="E21" s="71">
        <f>IF(ISNUMBER(MATCH(E$4,'Standardised Costs'!$E85:$H85,0)),'Standardised Costs'!$C85,0)*Inputs!$C31</f>
        <v>0</v>
      </c>
      <c r="F21" s="71">
        <f>IF(ISNUMBER(MATCH(F$4,'Standardised Costs'!$E85:$H85,0)),'Standardised Costs'!$C85,0)*Inputs!$C31</f>
        <v>0</v>
      </c>
      <c r="G21" s="71">
        <f>IF(ISNUMBER(MATCH(G$4,'Standardised Costs'!$E85:$H85,0)),'Standardised Costs'!$C85,0)*Inputs!$C31</f>
        <v>0</v>
      </c>
      <c r="H21" s="71">
        <f>IF(ISNUMBER(MATCH(H$4,'Standardised Costs'!$E85:$H85,0)),'Standardised Costs'!$C85,0)*Inputs!$C31</f>
        <v>0</v>
      </c>
      <c r="I21" s="71">
        <f>IF(ISNUMBER(MATCH(I$4,'Standardised Costs'!$E85:$H85,0)),'Standardised Costs'!$C85,0)*Inputs!$C31</f>
        <v>0</v>
      </c>
      <c r="J21" s="71">
        <f>IF(ISNUMBER(MATCH(J$4,'Standardised Costs'!$E85:$H85,0)),'Standardised Costs'!$C85,0)*Inputs!$C31</f>
        <v>0</v>
      </c>
      <c r="K21" s="71">
        <f>IF(ISNUMBER(MATCH(K$4,'Standardised Costs'!$E85:$H85,0)),'Standardised Costs'!$C85,0)*Inputs!$C31</f>
        <v>0</v>
      </c>
      <c r="L21" s="71">
        <f>IF(ISNUMBER(MATCH(L$4,'Standardised Costs'!$E85:$H85,0)),'Standardised Costs'!$C85,0)*Inputs!$C31</f>
        <v>0</v>
      </c>
      <c r="M21" s="71">
        <f>IF(ISNUMBER(MATCH(M$4,'Standardised Costs'!$E85:$H85,0)),'Standardised Costs'!$C85,0)*Inputs!$C31</f>
        <v>0</v>
      </c>
      <c r="N21" s="71">
        <f>IF(ISNUMBER(MATCH(N$4,'Standardised Costs'!$E85:$H85,0)),'Standardised Costs'!$C85,0)*Inputs!$C31</f>
        <v>0</v>
      </c>
      <c r="O21" s="71">
        <f>IF(ISNUMBER(MATCH(O$4,'Standardised Costs'!$E85:$H85,0)),'Standardised Costs'!$C85,0)*Inputs!$C31</f>
        <v>0</v>
      </c>
      <c r="P21" s="71">
        <f>IF(ISNUMBER(MATCH(P$4,'Standardised Costs'!$E85:$H85,0)),'Standardised Costs'!$C85,0)*Inputs!$C31</f>
        <v>0</v>
      </c>
      <c r="Q21" s="71">
        <f>IF(ISNUMBER(MATCH(Q$4,'Standardised Costs'!$E85:$H85,0)),'Standardised Costs'!$C85,0)*Inputs!$C31</f>
        <v>0</v>
      </c>
      <c r="R21" s="71">
        <f>IF(ISNUMBER(MATCH(R$4,'Standardised Costs'!$E85:$H85,0)),'Standardised Costs'!$C85,0)*Inputs!$C31</f>
        <v>0</v>
      </c>
      <c r="S21" s="71">
        <f>IF(ISNUMBER(MATCH(S$4,'Standardised Costs'!$E85:$H85,0)),'Standardised Costs'!$C85,0)*Inputs!$C31</f>
        <v>0</v>
      </c>
      <c r="T21" s="71">
        <f>IF(ISNUMBER(MATCH(T$4,'Standardised Costs'!$E85:$H85,0)),'Standardised Costs'!$C85,0)*Inputs!$C31</f>
        <v>0</v>
      </c>
      <c r="U21" s="71">
        <f>IF(ISNUMBER(MATCH(U$4,'Standardised Costs'!$E85:$H85,0)),'Standardised Costs'!$C85,0)*Inputs!$C31</f>
        <v>0</v>
      </c>
      <c r="V21" s="71">
        <f>IF(ISNUMBER(MATCH(V$4,'Standardised Costs'!$E85:$H85,0)),'Standardised Costs'!$C85,0)*Inputs!$C31</f>
        <v>0</v>
      </c>
      <c r="W21" s="71">
        <f>IF(ISNUMBER(MATCH(W$4,'Standardised Costs'!$E85:$H85,0)),'Standardised Costs'!$C85,0)*Inputs!$C31</f>
        <v>0</v>
      </c>
      <c r="X21" s="71">
        <f>IF(ISNUMBER(MATCH(X$4,'Standardised Costs'!$E85:$H85,0)),'Standardised Costs'!$C85,0)*Inputs!$C31</f>
        <v>0</v>
      </c>
      <c r="Y21" s="71">
        <f>IF(ISNUMBER(MATCH(Y$4,'Standardised Costs'!$E85:$H85,0)),'Standardised Costs'!$C85,0)*Inputs!$C31</f>
        <v>0</v>
      </c>
      <c r="Z21" s="71">
        <f>IF(ISNUMBER(MATCH(Z$4,'Standardised Costs'!$E85:$H85,0)),'Standardised Costs'!$C85,0)*Inputs!$C31</f>
        <v>0</v>
      </c>
      <c r="AA21" s="71">
        <f>IF(ISNUMBER(MATCH(AA$4,'Standardised Costs'!$E85:$H85,0)),'Standardised Costs'!$C85,0)*Inputs!$C31</f>
        <v>0</v>
      </c>
      <c r="AB21" s="71">
        <f>IF(ISNUMBER(MATCH(AB$4,'Standardised Costs'!$E85:$H85,0)),'Standardised Costs'!$C85,0)*Inputs!$C31</f>
        <v>0</v>
      </c>
      <c r="AC21" s="71">
        <f>IF(ISNUMBER(MATCH(AC$4,'Standardised Costs'!$E85:$H85,0)),'Standardised Costs'!$C85,0)*Inputs!$C31</f>
        <v>0</v>
      </c>
      <c r="AD21" s="71">
        <f>IF(ISNUMBER(MATCH(AD$4,'Standardised Costs'!$E85:$H85,0)),'Standardised Costs'!$C85,0)*Inputs!$C31</f>
        <v>0</v>
      </c>
      <c r="AE21" s="71">
        <f>IF(ISNUMBER(MATCH(AE$4,'Standardised Costs'!$E85:$H85,0)),'Standardised Costs'!$C85,0)*Inputs!$C31</f>
        <v>0</v>
      </c>
      <c r="AF21" s="71">
        <f>IF(ISNUMBER(MATCH(AF$4,'Standardised Costs'!$E85:$H85,0)),'Standardised Costs'!$C85,0)*Inputs!$C31</f>
        <v>0</v>
      </c>
      <c r="AG21" s="71">
        <f>IF(ISNUMBER(MATCH(AG$4,'Standardised Costs'!$E85:$H85,0)),'Standardised Costs'!$C85,0)*Inputs!$C31</f>
        <v>0</v>
      </c>
      <c r="AH21" s="71">
        <f>IF(ISNUMBER(MATCH(AH$4,'Standardised Costs'!$E85:$H85,0)),'Standardised Costs'!$C85,0)*Inputs!$C31</f>
        <v>0</v>
      </c>
      <c r="AI21" s="71">
        <f>IF(ISNUMBER(MATCH(AI$4,'Standardised Costs'!$E85:$H85,0)),'Standardised Costs'!$C85,0)*Inputs!$C31</f>
        <v>0</v>
      </c>
      <c r="AJ21" s="71">
        <f>IF(ISNUMBER(MATCH(AJ$4,'Standardised Costs'!$E85:$H85,0)),'Standardised Costs'!$C85,0)*Inputs!$C31</f>
        <v>0</v>
      </c>
      <c r="AK21" s="71">
        <f>IF(ISNUMBER(MATCH(AK$4,'Standardised Costs'!$E85:$H85,0)),'Standardised Costs'!$C85,0)*Inputs!$C31</f>
        <v>0</v>
      </c>
      <c r="AL21" s="71">
        <f>IF(ISNUMBER(MATCH(AL$4,'Standardised Costs'!$E85:$H85,0)),'Standardised Costs'!$C85,0)*Inputs!$C31</f>
        <v>0</v>
      </c>
      <c r="AM21" s="71">
        <f>IF(ISNUMBER(MATCH(AM$4,'Standardised Costs'!$E85:$H85,0)),'Standardised Costs'!$C85,0)*Inputs!$C31</f>
        <v>0</v>
      </c>
      <c r="AN21" s="71">
        <f>IF(ISNUMBER(MATCH(AN$4,'Standardised Costs'!$E85:$H85,0)),'Standardised Costs'!$C85,0)*Inputs!$C31</f>
        <v>0</v>
      </c>
      <c r="AO21" s="71">
        <f>IF(ISNUMBER(MATCH(AO$4,'Standardised Costs'!$E85:$H85,0)),'Standardised Costs'!$C85,0)*Inputs!$C31</f>
        <v>0</v>
      </c>
      <c r="AP21" s="71">
        <f>IF(ISNUMBER(MATCH(AP$4,'Standardised Costs'!$E85:$H85,0)),'Standardised Costs'!$C85,0)*Inputs!$C31</f>
        <v>0</v>
      </c>
      <c r="AQ21" s="71">
        <f>IF(ISNUMBER(MATCH(AQ$4,'Standardised Costs'!$E85:$H85,0)),'Standardised Costs'!$C85,0)*Inputs!$C31</f>
        <v>0</v>
      </c>
      <c r="AR21" s="71">
        <f>IF(ISNUMBER(MATCH(AR$4,'Standardised Costs'!$E85:$H85,0)),'Standardised Costs'!$C85,0)*Inputs!$C31</f>
        <v>0</v>
      </c>
      <c r="AS21" s="71">
        <f>IF(ISNUMBER(MATCH(AS$4,'Standardised Costs'!$E85:$H85,0)),'Standardised Costs'!$C85,0)*Inputs!$C31</f>
        <v>0</v>
      </c>
      <c r="AT21" s="71">
        <f>IF(ISNUMBER(MATCH(AT$4,'Standardised Costs'!$E85:$H85,0)),'Standardised Costs'!$C85,0)*Inputs!$C31</f>
        <v>0</v>
      </c>
      <c r="AU21" s="71">
        <f>IF(ISNUMBER(MATCH(AU$4,'Standardised Costs'!$E85:$H85,0)),'Standardised Costs'!$C85,0)*Inputs!$C31</f>
        <v>0</v>
      </c>
      <c r="AV21" s="71">
        <f>IF(ISNUMBER(MATCH(AV$4,'Standardised Costs'!$E85:$H85,0)),'Standardised Costs'!$C85,0)*Inputs!$C31</f>
        <v>0</v>
      </c>
      <c r="AW21" s="71">
        <f>IF(ISNUMBER(MATCH(AW$4,'Standardised Costs'!$E85:$H85,0)),'Standardised Costs'!$C85,0)*Inputs!$C31</f>
        <v>0</v>
      </c>
      <c r="AX21" s="71">
        <f>IF(ISNUMBER(MATCH(AX$4,'Standardised Costs'!$E85:$H85,0)),'Standardised Costs'!$C85,0)*Inputs!$C31</f>
        <v>0</v>
      </c>
      <c r="AY21" s="71">
        <f>IF(ISNUMBER(MATCH(AY$4,'Standardised Costs'!$E85:$H85,0)),'Standardised Costs'!$C85,0)*Inputs!$C31</f>
        <v>0</v>
      </c>
      <c r="AZ21" s="71">
        <f>IF(ISNUMBER(MATCH(AZ$4,'Standardised Costs'!$E85:$H85,0)),'Standardised Costs'!$C85,0)*Inputs!$C31</f>
        <v>0</v>
      </c>
      <c r="BA21" s="71">
        <f>IF(ISNUMBER(MATCH(BA$4,'Standardised Costs'!$E85:$H85,0)),'Standardised Costs'!$C85,0)*Inputs!$C31</f>
        <v>0</v>
      </c>
      <c r="BB21" s="71">
        <f>IF(ISNUMBER(MATCH(BB$4,'Standardised Costs'!$E85:$H85,0)),'Standardised Costs'!$C85,0)*Inputs!$C31</f>
        <v>0</v>
      </c>
      <c r="BC21" s="71">
        <f>IF(ISNUMBER(MATCH(BC$4,'Standardised Costs'!$E85:$H85,0)),'Standardised Costs'!$C85,0)*Inputs!$C31</f>
        <v>0</v>
      </c>
      <c r="BD21" s="71">
        <f>IF(ISNUMBER(MATCH(BD$4,'Standardised Costs'!$E85:$H85,0)),'Standardised Costs'!$C85,0)*Inputs!$C31</f>
        <v>0</v>
      </c>
      <c r="BE21" s="71">
        <f>IF(ISNUMBER(MATCH(BE$4,'Standardised Costs'!$E85:$H85,0)),'Standardised Costs'!$C85,0)*Inputs!$C31</f>
        <v>0</v>
      </c>
      <c r="BF21" s="71">
        <f>IF(ISNUMBER(MATCH(BF$4,'Standardised Costs'!$E85:$H85,0)),'Standardised Costs'!$C85,0)*Inputs!$C31</f>
        <v>0</v>
      </c>
      <c r="BG21" s="71">
        <f>IF(ISNUMBER(MATCH(BG$4,'Standardised Costs'!$E85:$H85,0)),'Standardised Costs'!$C85,0)*Inputs!$C31</f>
        <v>0</v>
      </c>
      <c r="BH21" s="71">
        <f>IF(ISNUMBER(MATCH(BH$4,'Standardised Costs'!$E85:$H85,0)),'Standardised Costs'!$C85,0)*Inputs!$C31</f>
        <v>0</v>
      </c>
      <c r="BI21" s="71">
        <f>IF(ISNUMBER(MATCH(BI$4,'Standardised Costs'!$E85:$H85,0)),'Standardised Costs'!$C85,0)*Inputs!$C31</f>
        <v>0</v>
      </c>
      <c r="BJ21" s="71">
        <f>IF(ISNUMBER(MATCH(BJ$4,'Standardised Costs'!$E85:$H85,0)),'Standardised Costs'!$C85,0)*Inputs!$C31</f>
        <v>0</v>
      </c>
      <c r="BK21" s="71">
        <f>IF(ISNUMBER(MATCH(BK$4,'Standardised Costs'!$E85:$H85,0)),'Standardised Costs'!$C85,0)*Inputs!$C31</f>
        <v>0</v>
      </c>
      <c r="BL21" s="71">
        <f>IF(ISNUMBER(MATCH(BL$4,'Standardised Costs'!$E85:$H85,0)),'Standardised Costs'!$C85,0)*Inputs!$C31</f>
        <v>0</v>
      </c>
      <c r="BM21" s="71">
        <f>IF(ISNUMBER(MATCH(BM$4,'Standardised Costs'!$E85:$H85,0)),'Standardised Costs'!$C85,0)*Inputs!$C31</f>
        <v>0</v>
      </c>
      <c r="BN21" s="71">
        <f>IF(ISNUMBER(MATCH(BN$4,'Standardised Costs'!$E85:$H85,0)),'Standardised Costs'!$C85,0)*Inputs!$C31</f>
        <v>0</v>
      </c>
      <c r="BO21" s="71">
        <f>IF(ISNUMBER(MATCH(BO$4,'Standardised Costs'!$E85:$H85,0)),'Standardised Costs'!$C85,0)*Inputs!$C31</f>
        <v>0</v>
      </c>
      <c r="BP21" s="71">
        <f>IF(ISNUMBER(MATCH(BP$4,'Standardised Costs'!$E85:$H85,0)),'Standardised Costs'!$C85,0)*Inputs!$C31</f>
        <v>0</v>
      </c>
      <c r="BQ21" s="71">
        <f>IF(ISNUMBER(MATCH(BQ$4,'Standardised Costs'!$E85:$H85,0)),'Standardised Costs'!$C85,0)*Inputs!$C31</f>
        <v>0</v>
      </c>
      <c r="BR21" s="71">
        <f>IF(ISNUMBER(MATCH(BR$4,'Standardised Costs'!$E85:$H85,0)),'Standardised Costs'!$C85,0)*Inputs!$C31</f>
        <v>0</v>
      </c>
      <c r="BS21" s="71">
        <f>IF(ISNUMBER(MATCH(BS$4,'Standardised Costs'!$E85:$H85,0)),'Standardised Costs'!$C85,0)*Inputs!$C31</f>
        <v>0</v>
      </c>
      <c r="BT21" s="71">
        <f>IF(ISNUMBER(MATCH(BT$4,'Standardised Costs'!$E85:$H85,0)),'Standardised Costs'!$C85,0)*Inputs!$C31</f>
        <v>0</v>
      </c>
      <c r="BU21" s="71">
        <f>IF(ISNUMBER(MATCH(BU$4,'Standardised Costs'!$E85:$H85,0)),'Standardised Costs'!$C85,0)*Inputs!$C31</f>
        <v>0</v>
      </c>
      <c r="BV21" s="71">
        <f>IF(ISNUMBER(MATCH(BV$4,'Standardised Costs'!$E85:$H85,0)),'Standardised Costs'!$C85,0)*Inputs!$C31</f>
        <v>0</v>
      </c>
      <c r="BW21" s="71">
        <f>IF(ISNUMBER(MATCH(BW$4,'Standardised Costs'!$E85:$H85,0)),'Standardised Costs'!$C85,0)*Inputs!$C31</f>
        <v>0</v>
      </c>
      <c r="BX21" s="71">
        <f>IF(ISNUMBER(MATCH(BX$4,'Standardised Costs'!$E85:$H85,0)),'Standardised Costs'!$C85,0)*Inputs!$C31</f>
        <v>0</v>
      </c>
      <c r="BY21" s="71">
        <f>IF(ISNUMBER(MATCH(BY$4,'Standardised Costs'!$E85:$H85,0)),'Standardised Costs'!$C85,0)*Inputs!$C31</f>
        <v>0</v>
      </c>
      <c r="BZ21" s="71">
        <f>IF(ISNUMBER(MATCH(BZ$4,'Standardised Costs'!$E85:$H85,0)),'Standardised Costs'!$C85,0)*Inputs!$C31</f>
        <v>0</v>
      </c>
      <c r="CA21" s="71">
        <f>IF(ISNUMBER(MATCH(CA$4,'Standardised Costs'!$E85:$H85,0)),'Standardised Costs'!$C85,0)*Inputs!$C31</f>
        <v>0</v>
      </c>
      <c r="CB21" s="71">
        <f>IF(ISNUMBER(MATCH(CB$4,'Standardised Costs'!$E85:$H85,0)),'Standardised Costs'!$C85,0)*Inputs!$C31</f>
        <v>0</v>
      </c>
      <c r="CC21" s="71">
        <f>IF(ISNUMBER(MATCH(CC$4,'Standardised Costs'!$E85:$H85,0)),'Standardised Costs'!$C85,0)*Inputs!$C31</f>
        <v>0</v>
      </c>
      <c r="CD21" s="71">
        <f>IF(ISNUMBER(MATCH(CD$4,'Standardised Costs'!$E85:$H85,0)),'Standardised Costs'!$C85,0)*Inputs!$C31</f>
        <v>0</v>
      </c>
      <c r="CE21" s="71">
        <f>IF(ISNUMBER(MATCH(CE$4,'Standardised Costs'!$E85:$H85,0)),'Standardised Costs'!$C85,0)*Inputs!$C31</f>
        <v>0</v>
      </c>
      <c r="CF21" s="71">
        <f>IF(ISNUMBER(MATCH(CF$4,'Standardised Costs'!$E85:$H85,0)),'Standardised Costs'!$C85,0)*Inputs!$C31</f>
        <v>0</v>
      </c>
      <c r="CG21" s="71">
        <f>IF(ISNUMBER(MATCH(CG$4,'Standardised Costs'!$E85:$H85,0)),'Standardised Costs'!$C85,0)*Inputs!$C31</f>
        <v>0</v>
      </c>
      <c r="CH21" s="71">
        <f>IF(ISNUMBER(MATCH(CH$4,'Standardised Costs'!$E85:$H85,0)),'Standardised Costs'!$C85,0)*Inputs!$C31</f>
        <v>0</v>
      </c>
      <c r="CI21" s="71">
        <f>IF(ISNUMBER(MATCH(CI$4,'Standardised Costs'!$E85:$H85,0)),'Standardised Costs'!$C85,0)*Inputs!$C31</f>
        <v>0</v>
      </c>
      <c r="CJ21" s="71">
        <f>IF(ISNUMBER(MATCH(CJ$4,'Standardised Costs'!$E85:$H85,0)),'Standardised Costs'!$C85,0)*Inputs!$C31</f>
        <v>0</v>
      </c>
      <c r="CK21" s="71">
        <f>IF(ISNUMBER(MATCH(CK$4,'Standardised Costs'!$E85:$H85,0)),'Standardised Costs'!$C85,0)*Inputs!$C31</f>
        <v>0</v>
      </c>
      <c r="CL21" s="71">
        <f>IF(ISNUMBER(MATCH(CL$4,'Standardised Costs'!$E85:$H85,0)),'Standardised Costs'!$C85,0)*Inputs!$C31</f>
        <v>0</v>
      </c>
      <c r="CM21" s="71">
        <f>IF(ISNUMBER(MATCH(CM$4,'Standardised Costs'!$E85:$H85,0)),'Standardised Costs'!$C85,0)*Inputs!$C31</f>
        <v>0</v>
      </c>
      <c r="CN21" s="71">
        <f>IF(ISNUMBER(MATCH(CN$4,'Standardised Costs'!$E85:$H85,0)),'Standardised Costs'!$C85,0)*Inputs!$C31</f>
        <v>0</v>
      </c>
      <c r="CO21" s="71">
        <f>IF(ISNUMBER(MATCH(CO$4,'Standardised Costs'!$E85:$H85,0)),'Standardised Costs'!$C85,0)*Inputs!$C31</f>
        <v>0</v>
      </c>
      <c r="CP21" s="71">
        <f>IF(ISNUMBER(MATCH(CP$4,'Standardised Costs'!$E85:$H85,0)),'Standardised Costs'!$C85,0)*Inputs!$C31</f>
        <v>0</v>
      </c>
      <c r="CQ21" s="71">
        <f>IF(ISNUMBER(MATCH(CQ$4,'Standardised Costs'!$E85:$H85,0)),'Standardised Costs'!$C85,0)*Inputs!$C31</f>
        <v>0</v>
      </c>
      <c r="CR21" s="71">
        <f>IF(ISNUMBER(MATCH(CR$4,'Standardised Costs'!$E85:$H85,0)),'Standardised Costs'!$C85,0)*Inputs!$C31</f>
        <v>0</v>
      </c>
      <c r="CS21" s="71">
        <f>IF(ISNUMBER(MATCH(CS$4,'Standardised Costs'!$E85:$H85,0)),'Standardised Costs'!$C85,0)*Inputs!$C31</f>
        <v>0</v>
      </c>
      <c r="CT21" s="71">
        <f>IF(ISNUMBER(MATCH(CT$4,'Standardised Costs'!$E85:$H85,0)),'Standardised Costs'!$C85,0)*Inputs!$C31</f>
        <v>0</v>
      </c>
      <c r="CU21" s="71">
        <f>IF(ISNUMBER(MATCH(CU$4,'Standardised Costs'!$E85:$H85,0)),'Standardised Costs'!$C85,0)*Inputs!$C31</f>
        <v>0</v>
      </c>
      <c r="CV21" s="71">
        <f>IF(ISNUMBER(MATCH(CV$4,'Standardised Costs'!$E85:$H85,0)),'Standardised Costs'!$C85,0)*Inputs!$C31</f>
        <v>0</v>
      </c>
      <c r="CW21" s="71">
        <f>IF(ISNUMBER(MATCH(CW$4,'Standardised Costs'!$E85:$H85,0)),'Standardised Costs'!$C85,0)*Inputs!$C31</f>
        <v>0</v>
      </c>
      <c r="CX21" s="71">
        <f>IF(ISNUMBER(MATCH(CX$4,'Standardised Costs'!$E85:$H85,0)),'Standardised Costs'!$C85,0)*Inputs!$C31</f>
        <v>0</v>
      </c>
      <c r="CY21" s="71">
        <f>IF(ISNUMBER(MATCH(CY$4,'Standardised Costs'!$E85:$H85,0)),'Standardised Costs'!$C85,0)*Inputs!$C31</f>
        <v>0</v>
      </c>
    </row>
    <row r="22" spans="1:103" s="68" customFormat="1" ht="12.75" customHeight="1" x14ac:dyDescent="0.2">
      <c r="A22" s="328"/>
      <c r="B22" s="73" t="s">
        <v>196</v>
      </c>
      <c r="C22" s="72">
        <f t="shared" si="0"/>
        <v>0</v>
      </c>
      <c r="D22" s="71">
        <f>IF(Inputs!$C$32 &lt; 'Standardised Costs'!$H$12,
   IF(ISNUMBER(MATCH(D$4, 'Standardised Costs'!$E$86:$H$86, 0)), 'Standardised Costs'!$C$86, 0) * Inputs!$C$32,
   IF(ISNUMBER(MATCH(D$4, 'Standardised Costs'!$E$86:$H$86, 0)), 'Standardised Costs'!$C$86, 0) * 'Standardised Costs'!$H$12 +
   IF(ISNUMBER(MATCH(D$4, 'Standardised Costs'!$E$87:$H$87, 0)), 'Standardised Costs'!$C$87, 0) * (Inputs!$C$32 - 1585)
)</f>
        <v>0</v>
      </c>
      <c r="E22" s="71">
        <f>IF(Inputs!$C$32 &lt; 'Standardised Costs'!$H$12,
   IF(ISNUMBER(MATCH(E$4, 'Standardised Costs'!$E$86:$H$86, 0)), 'Standardised Costs'!$C$86, 0) * Inputs!$C$32,
   IF(ISNUMBER(MATCH(E$4, 'Standardised Costs'!$E$86:$H$86, 0)), 'Standardised Costs'!$C$86, 0) * 'Standardised Costs'!$H$12 +
   IF(ISNUMBER(MATCH(E$4, 'Standardised Costs'!$E$87:$H$87, 0)), 'Standardised Costs'!$C$87, 0) * (Inputs!$C$32 - 1585)
)</f>
        <v>0</v>
      </c>
      <c r="F22" s="71">
        <f>IF(Inputs!$C$32 &lt; 'Standardised Costs'!$H$12,
   IF(ISNUMBER(MATCH(F$4, 'Standardised Costs'!$E$86:$H$86, 0)), 'Standardised Costs'!$C$86, 0) * Inputs!$C$32,
   IF(ISNUMBER(MATCH(F$4, 'Standardised Costs'!$E$86:$H$86, 0)), 'Standardised Costs'!$C$86, 0) * 'Standardised Costs'!$H$12 +
   IF(ISNUMBER(MATCH(F$4, 'Standardised Costs'!$E$87:$H$87, 0)), 'Standardised Costs'!$C$87, 0) * (Inputs!$C$32 - 1585)
)</f>
        <v>0</v>
      </c>
      <c r="G22" s="71">
        <f>IF(Inputs!$C$32 &lt; 'Standardised Costs'!$H$12,
   IF(ISNUMBER(MATCH(G$4, 'Standardised Costs'!$E$86:$H$86, 0)), 'Standardised Costs'!$C$86, 0) * Inputs!$C$32,
   IF(ISNUMBER(MATCH(G$4, 'Standardised Costs'!$E$86:$H$86, 0)), 'Standardised Costs'!$C$86, 0) * 'Standardised Costs'!$H$12 +
   IF(ISNUMBER(MATCH(G$4, 'Standardised Costs'!$E$87:$H$87, 0)), 'Standardised Costs'!$C$87, 0) * (Inputs!$C$32 - 1585)
)</f>
        <v>0</v>
      </c>
      <c r="H22" s="71">
        <f>IF(Inputs!$C$32 &lt; 'Standardised Costs'!$H$12,
   IF(ISNUMBER(MATCH(H$4, 'Standardised Costs'!$E$86:$H$86, 0)), 'Standardised Costs'!$C$86, 0) * Inputs!$C$32,
   IF(ISNUMBER(MATCH(H$4, 'Standardised Costs'!$E$86:$H$86, 0)), 'Standardised Costs'!$C$86, 0) * 'Standardised Costs'!$H$12 +
   IF(ISNUMBER(MATCH(H$4, 'Standardised Costs'!$E$87:$H$87, 0)), 'Standardised Costs'!$C$87, 0) * (Inputs!$C$32 - 1585)
)</f>
        <v>0</v>
      </c>
      <c r="I22" s="71">
        <f>IF(Inputs!$C$32 &lt; 'Standardised Costs'!$H$12,
   IF(ISNUMBER(MATCH(I$4, 'Standardised Costs'!$E$86:$H$86, 0)), 'Standardised Costs'!$C$86, 0) * Inputs!$C$32,
   IF(ISNUMBER(MATCH(I$4, 'Standardised Costs'!$E$86:$H$86, 0)), 'Standardised Costs'!$C$86, 0) * 'Standardised Costs'!$H$12 +
   IF(ISNUMBER(MATCH(I$4, 'Standardised Costs'!$E$87:$H$87, 0)), 'Standardised Costs'!$C$87, 0) * (Inputs!$C$32 - 1585)
)</f>
        <v>0</v>
      </c>
      <c r="J22" s="71">
        <f>IF(Inputs!$C$32 &lt; 'Standardised Costs'!$H$12,
   IF(ISNUMBER(MATCH(J$4, 'Standardised Costs'!$E$86:$H$86, 0)), 'Standardised Costs'!$C$86, 0) * Inputs!$C$32,
   IF(ISNUMBER(MATCH(J$4, 'Standardised Costs'!$E$86:$H$86, 0)), 'Standardised Costs'!$C$86, 0) * 'Standardised Costs'!$H$12 +
   IF(ISNUMBER(MATCH(J$4, 'Standardised Costs'!$E$87:$H$87, 0)), 'Standardised Costs'!$C$87, 0) * (Inputs!$C$32 - 1585)
)</f>
        <v>0</v>
      </c>
      <c r="K22" s="71">
        <f>IF(Inputs!$C$32 &lt; 'Standardised Costs'!$H$12,
   IF(ISNUMBER(MATCH(K$4, 'Standardised Costs'!$E$86:$H$86, 0)), 'Standardised Costs'!$C$86, 0) * Inputs!$C$32,
   IF(ISNUMBER(MATCH(K$4, 'Standardised Costs'!$E$86:$H$86, 0)), 'Standardised Costs'!$C$86, 0) * 'Standardised Costs'!$H$12 +
   IF(ISNUMBER(MATCH(K$4, 'Standardised Costs'!$E$87:$H$87, 0)), 'Standardised Costs'!$C$87, 0) * (Inputs!$C$32 - 1585)
)</f>
        <v>0</v>
      </c>
      <c r="L22" s="71">
        <f>IF(Inputs!$C$32 &lt; 'Standardised Costs'!$H$12,
   IF(ISNUMBER(MATCH(L$4, 'Standardised Costs'!$E$86:$H$86, 0)), 'Standardised Costs'!$C$86, 0) * Inputs!$C$32,
   IF(ISNUMBER(MATCH(L$4, 'Standardised Costs'!$E$86:$H$86, 0)), 'Standardised Costs'!$C$86, 0) * 'Standardised Costs'!$H$12 +
   IF(ISNUMBER(MATCH(L$4, 'Standardised Costs'!$E$87:$H$87, 0)), 'Standardised Costs'!$C$87, 0) * (Inputs!$C$32 - 1585)
)</f>
        <v>0</v>
      </c>
      <c r="M22" s="71">
        <f>IF(Inputs!$C$32 &lt; 'Standardised Costs'!$H$12,
   IF(ISNUMBER(MATCH(M$4, 'Standardised Costs'!$E$86:$H$86, 0)), 'Standardised Costs'!$C$86, 0) * Inputs!$C$32,
   IF(ISNUMBER(MATCH(M$4, 'Standardised Costs'!$E$86:$H$86, 0)), 'Standardised Costs'!$C$86, 0) * 'Standardised Costs'!$H$12 +
   IF(ISNUMBER(MATCH(M$4, 'Standardised Costs'!$E$87:$H$87, 0)), 'Standardised Costs'!$C$87, 0) * (Inputs!$C$32 - 1585)
)</f>
        <v>0</v>
      </c>
      <c r="N22" s="71">
        <f>IF(Inputs!$C$32 &lt; 'Standardised Costs'!$H$12,
   IF(ISNUMBER(MATCH(N$4, 'Standardised Costs'!$E$86:$H$86, 0)), 'Standardised Costs'!$C$86, 0) * Inputs!$C$32,
   IF(ISNUMBER(MATCH(N$4, 'Standardised Costs'!$E$86:$H$86, 0)), 'Standardised Costs'!$C$86, 0) * 'Standardised Costs'!$H$12 +
   IF(ISNUMBER(MATCH(N$4, 'Standardised Costs'!$E$87:$H$87, 0)), 'Standardised Costs'!$C$87, 0) * (Inputs!$C$32 - 1585)
)</f>
        <v>0</v>
      </c>
      <c r="O22" s="71">
        <f>IF(Inputs!$C$32 &lt; 'Standardised Costs'!$H$12,
   IF(ISNUMBER(MATCH(O$4, 'Standardised Costs'!$E$86:$H$86, 0)), 'Standardised Costs'!$C$86, 0) * Inputs!$C$32,
   IF(ISNUMBER(MATCH(O$4, 'Standardised Costs'!$E$86:$H$86, 0)), 'Standardised Costs'!$C$86, 0) * 'Standardised Costs'!$H$12 +
   IF(ISNUMBER(MATCH(O$4, 'Standardised Costs'!$E$87:$H$87, 0)), 'Standardised Costs'!$C$87, 0) * (Inputs!$C$32 - 1585)
)</f>
        <v>0</v>
      </c>
      <c r="P22" s="71">
        <f>IF(Inputs!$C$32 &lt; 'Standardised Costs'!$H$12,
   IF(ISNUMBER(MATCH(P$4, 'Standardised Costs'!$E$86:$H$86, 0)), 'Standardised Costs'!$C$86, 0) * Inputs!$C$32,
   IF(ISNUMBER(MATCH(P$4, 'Standardised Costs'!$E$86:$H$86, 0)), 'Standardised Costs'!$C$86, 0) * 'Standardised Costs'!$H$12 +
   IF(ISNUMBER(MATCH(P$4, 'Standardised Costs'!$E$87:$H$87, 0)), 'Standardised Costs'!$C$87, 0) * (Inputs!$C$32 - 1585)
)</f>
        <v>0</v>
      </c>
      <c r="Q22" s="71">
        <f>IF(Inputs!$C$32 &lt; 'Standardised Costs'!$H$12,
   IF(ISNUMBER(MATCH(Q$4, 'Standardised Costs'!$E$86:$H$86, 0)), 'Standardised Costs'!$C$86, 0) * Inputs!$C$32,
   IF(ISNUMBER(MATCH(Q$4, 'Standardised Costs'!$E$86:$H$86, 0)), 'Standardised Costs'!$C$86, 0) * 'Standardised Costs'!$H$12 +
   IF(ISNUMBER(MATCH(Q$4, 'Standardised Costs'!$E$87:$H$87, 0)), 'Standardised Costs'!$C$87, 0) * (Inputs!$C$32 - 1585)
)</f>
        <v>0</v>
      </c>
      <c r="R22" s="71">
        <f>IF(Inputs!$C$32 &lt; 'Standardised Costs'!$H$12,
   IF(ISNUMBER(MATCH(R$4, 'Standardised Costs'!$E$86:$H$86, 0)), 'Standardised Costs'!$C$86, 0) * Inputs!$C$32,
   IF(ISNUMBER(MATCH(R$4, 'Standardised Costs'!$E$86:$H$86, 0)), 'Standardised Costs'!$C$86, 0) * 'Standardised Costs'!$H$12 +
   IF(ISNUMBER(MATCH(R$4, 'Standardised Costs'!$E$87:$H$87, 0)), 'Standardised Costs'!$C$87, 0) * (Inputs!$C$32 - 1585)
)</f>
        <v>0</v>
      </c>
      <c r="S22" s="71">
        <f>IF(Inputs!$C$32 &lt; 'Standardised Costs'!$H$12,
   IF(ISNUMBER(MATCH(S$4, 'Standardised Costs'!$E$86:$H$86, 0)), 'Standardised Costs'!$C$86, 0) * Inputs!$C$32,
   IF(ISNUMBER(MATCH(S$4, 'Standardised Costs'!$E$86:$H$86, 0)), 'Standardised Costs'!$C$86, 0) * 'Standardised Costs'!$H$12 +
   IF(ISNUMBER(MATCH(S$4, 'Standardised Costs'!$E$87:$H$87, 0)), 'Standardised Costs'!$C$87, 0) * (Inputs!$C$32 - 1585)
)</f>
        <v>0</v>
      </c>
      <c r="T22" s="71">
        <f>IF(Inputs!$C$32 &lt; 'Standardised Costs'!$H$12,
   IF(ISNUMBER(MATCH(T$4, 'Standardised Costs'!$E$86:$H$86, 0)), 'Standardised Costs'!$C$86, 0) * Inputs!$C$32,
   IF(ISNUMBER(MATCH(T$4, 'Standardised Costs'!$E$86:$H$86, 0)), 'Standardised Costs'!$C$86, 0) * 'Standardised Costs'!$H$12 +
   IF(ISNUMBER(MATCH(T$4, 'Standardised Costs'!$E$87:$H$87, 0)), 'Standardised Costs'!$C$87, 0) * (Inputs!$C$32 - 1585)
)</f>
        <v>0</v>
      </c>
      <c r="U22" s="71">
        <f>IF(Inputs!$C$32 &lt; 'Standardised Costs'!$H$12,
   IF(ISNUMBER(MATCH(U$4, 'Standardised Costs'!$E$86:$H$86, 0)), 'Standardised Costs'!$C$86, 0) * Inputs!$C$32,
   IF(ISNUMBER(MATCH(U$4, 'Standardised Costs'!$E$86:$H$86, 0)), 'Standardised Costs'!$C$86, 0) * 'Standardised Costs'!$H$12 +
   IF(ISNUMBER(MATCH(U$4, 'Standardised Costs'!$E$87:$H$87, 0)), 'Standardised Costs'!$C$87, 0) * (Inputs!$C$32 - 1585)
)</f>
        <v>0</v>
      </c>
      <c r="V22" s="71">
        <f>IF(Inputs!$C$32 &lt; 'Standardised Costs'!$H$12,
   IF(ISNUMBER(MATCH(V$4, 'Standardised Costs'!$E$86:$H$86, 0)), 'Standardised Costs'!$C$86, 0) * Inputs!$C$32,
   IF(ISNUMBER(MATCH(V$4, 'Standardised Costs'!$E$86:$H$86, 0)), 'Standardised Costs'!$C$86, 0) * 'Standardised Costs'!$H$12 +
   IF(ISNUMBER(MATCH(V$4, 'Standardised Costs'!$E$87:$H$87, 0)), 'Standardised Costs'!$C$87, 0) * (Inputs!$C$32 - 1585)
)</f>
        <v>0</v>
      </c>
      <c r="W22" s="71">
        <f>IF(Inputs!$C$32 &lt; 'Standardised Costs'!$H$12,
   IF(ISNUMBER(MATCH(W$4, 'Standardised Costs'!$E$86:$H$86, 0)), 'Standardised Costs'!$C$86, 0) * Inputs!$C$32,
   IF(ISNUMBER(MATCH(W$4, 'Standardised Costs'!$E$86:$H$86, 0)), 'Standardised Costs'!$C$86, 0) * 'Standardised Costs'!$H$12 +
   IF(ISNUMBER(MATCH(W$4, 'Standardised Costs'!$E$87:$H$87, 0)), 'Standardised Costs'!$C$87, 0) * (Inputs!$C$32 - 1585)
)</f>
        <v>0</v>
      </c>
      <c r="X22" s="71">
        <f>IF(Inputs!$C$32 &lt; 'Standardised Costs'!$H$12,
   IF(ISNUMBER(MATCH(X$4, 'Standardised Costs'!$E$86:$H$86, 0)), 'Standardised Costs'!$C$86, 0) * Inputs!$C$32,
   IF(ISNUMBER(MATCH(X$4, 'Standardised Costs'!$E$86:$H$86, 0)), 'Standardised Costs'!$C$86, 0) * 'Standardised Costs'!$H$12 +
   IF(ISNUMBER(MATCH(X$4, 'Standardised Costs'!$E$87:$H$87, 0)), 'Standardised Costs'!$C$87, 0) * (Inputs!$C$32 - 1585)
)</f>
        <v>0</v>
      </c>
      <c r="Y22" s="71">
        <f>IF(Inputs!$C$32 &lt; 'Standardised Costs'!$H$12,
   IF(ISNUMBER(MATCH(Y$4, 'Standardised Costs'!$E$86:$H$86, 0)), 'Standardised Costs'!$C$86, 0) * Inputs!$C$32,
   IF(ISNUMBER(MATCH(Y$4, 'Standardised Costs'!$E$86:$H$86, 0)), 'Standardised Costs'!$C$86, 0) * 'Standardised Costs'!$H$12 +
   IF(ISNUMBER(MATCH(Y$4, 'Standardised Costs'!$E$87:$H$87, 0)), 'Standardised Costs'!$C$87, 0) * (Inputs!$C$32 - 1585)
)</f>
        <v>0</v>
      </c>
      <c r="Z22" s="71">
        <f>IF(Inputs!$C$32 &lt; 'Standardised Costs'!$H$12,
   IF(ISNUMBER(MATCH(Z$4, 'Standardised Costs'!$E$86:$H$86, 0)), 'Standardised Costs'!$C$86, 0) * Inputs!$C$32,
   IF(ISNUMBER(MATCH(Z$4, 'Standardised Costs'!$E$86:$H$86, 0)), 'Standardised Costs'!$C$86, 0) * 'Standardised Costs'!$H$12 +
   IF(ISNUMBER(MATCH(Z$4, 'Standardised Costs'!$E$87:$H$87, 0)), 'Standardised Costs'!$C$87, 0) * (Inputs!$C$32 - 1585)
)</f>
        <v>0</v>
      </c>
      <c r="AA22" s="71">
        <f>IF(Inputs!$C$32 &lt; 'Standardised Costs'!$H$12,
   IF(ISNUMBER(MATCH(AA$4, 'Standardised Costs'!$E$86:$H$86, 0)), 'Standardised Costs'!$C$86, 0) * Inputs!$C$32,
   IF(ISNUMBER(MATCH(AA$4, 'Standardised Costs'!$E$86:$H$86, 0)), 'Standardised Costs'!$C$86, 0) * 'Standardised Costs'!$H$12 +
   IF(ISNUMBER(MATCH(AA$4, 'Standardised Costs'!$E$87:$H$87, 0)), 'Standardised Costs'!$C$87, 0) * (Inputs!$C$32 - 1585)
)</f>
        <v>0</v>
      </c>
      <c r="AB22" s="71">
        <f>IF(Inputs!$C$32 &lt; 'Standardised Costs'!$H$12,
   IF(ISNUMBER(MATCH(AB$4, 'Standardised Costs'!$E$86:$H$86, 0)), 'Standardised Costs'!$C$86, 0) * Inputs!$C$32,
   IF(ISNUMBER(MATCH(AB$4, 'Standardised Costs'!$E$86:$H$86, 0)), 'Standardised Costs'!$C$86, 0) * 'Standardised Costs'!$H$12 +
   IF(ISNUMBER(MATCH(AB$4, 'Standardised Costs'!$E$87:$H$87, 0)), 'Standardised Costs'!$C$87, 0) * (Inputs!$C$32 - 1585)
)</f>
        <v>0</v>
      </c>
      <c r="AC22" s="71">
        <f>IF(Inputs!$C$32 &lt; 'Standardised Costs'!$H$12,
   IF(ISNUMBER(MATCH(AC$4, 'Standardised Costs'!$E$86:$H$86, 0)), 'Standardised Costs'!$C$86, 0) * Inputs!$C$32,
   IF(ISNUMBER(MATCH(AC$4, 'Standardised Costs'!$E$86:$H$86, 0)), 'Standardised Costs'!$C$86, 0) * 'Standardised Costs'!$H$12 +
   IF(ISNUMBER(MATCH(AC$4, 'Standardised Costs'!$E$87:$H$87, 0)), 'Standardised Costs'!$C$87, 0) * (Inputs!$C$32 - 1585)
)</f>
        <v>0</v>
      </c>
      <c r="AD22" s="71">
        <f>IF(Inputs!$C$32 &lt; 'Standardised Costs'!$H$12,
   IF(ISNUMBER(MATCH(AD$4, 'Standardised Costs'!$E$86:$H$86, 0)), 'Standardised Costs'!$C$86, 0) * Inputs!$C$32,
   IF(ISNUMBER(MATCH(AD$4, 'Standardised Costs'!$E$86:$H$86, 0)), 'Standardised Costs'!$C$86, 0) * 'Standardised Costs'!$H$12 +
   IF(ISNUMBER(MATCH(AD$4, 'Standardised Costs'!$E$87:$H$87, 0)), 'Standardised Costs'!$C$87, 0) * (Inputs!$C$32 - 1585)
)</f>
        <v>0</v>
      </c>
      <c r="AE22" s="71">
        <f>IF(Inputs!$C$32 &lt; 'Standardised Costs'!$H$12,
   IF(ISNUMBER(MATCH(AE$4, 'Standardised Costs'!$E$86:$H$86, 0)), 'Standardised Costs'!$C$86, 0) * Inputs!$C$32,
   IF(ISNUMBER(MATCH(AE$4, 'Standardised Costs'!$E$86:$H$86, 0)), 'Standardised Costs'!$C$86, 0) * 'Standardised Costs'!$H$12 +
   IF(ISNUMBER(MATCH(AE$4, 'Standardised Costs'!$E$87:$H$87, 0)), 'Standardised Costs'!$C$87, 0) * (Inputs!$C$32 - 1585)
)</f>
        <v>0</v>
      </c>
      <c r="AF22" s="71">
        <f>IF(Inputs!$C$32 &lt; 'Standardised Costs'!$H$12,
   IF(ISNUMBER(MATCH(AF$4, 'Standardised Costs'!$E$86:$H$86, 0)), 'Standardised Costs'!$C$86, 0) * Inputs!$C$32,
   IF(ISNUMBER(MATCH(AF$4, 'Standardised Costs'!$E$86:$H$86, 0)), 'Standardised Costs'!$C$86, 0) * 'Standardised Costs'!$H$12 +
   IF(ISNUMBER(MATCH(AF$4, 'Standardised Costs'!$E$87:$H$87, 0)), 'Standardised Costs'!$C$87, 0) * (Inputs!$C$32 - 1585)
)</f>
        <v>0</v>
      </c>
      <c r="AG22" s="71">
        <f>IF(Inputs!$C$32 &lt; 'Standardised Costs'!$H$12,
   IF(ISNUMBER(MATCH(AG$4, 'Standardised Costs'!$E$86:$H$86, 0)), 'Standardised Costs'!$C$86, 0) * Inputs!$C$32,
   IF(ISNUMBER(MATCH(AG$4, 'Standardised Costs'!$E$86:$H$86, 0)), 'Standardised Costs'!$C$86, 0) * 'Standardised Costs'!$H$12 +
   IF(ISNUMBER(MATCH(AG$4, 'Standardised Costs'!$E$87:$H$87, 0)), 'Standardised Costs'!$C$87, 0) * (Inputs!$C$32 - 1585)
)</f>
        <v>0</v>
      </c>
      <c r="AH22" s="71">
        <f>IF(Inputs!$C$32 &lt; 'Standardised Costs'!$H$12,
   IF(ISNUMBER(MATCH(AH$4, 'Standardised Costs'!$E$86:$H$86, 0)), 'Standardised Costs'!$C$86, 0) * Inputs!$C$32,
   IF(ISNUMBER(MATCH(AH$4, 'Standardised Costs'!$E$86:$H$86, 0)), 'Standardised Costs'!$C$86, 0) * 'Standardised Costs'!$H$12 +
   IF(ISNUMBER(MATCH(AH$4, 'Standardised Costs'!$E$87:$H$87, 0)), 'Standardised Costs'!$C$87, 0) * (Inputs!$C$32 - 1585)
)</f>
        <v>0</v>
      </c>
      <c r="AI22" s="71">
        <f>IF(Inputs!$C$32 &lt; 'Standardised Costs'!$H$12,
   IF(ISNUMBER(MATCH(AI$4, 'Standardised Costs'!$E$86:$H$86, 0)), 'Standardised Costs'!$C$86, 0) * Inputs!$C$32,
   IF(ISNUMBER(MATCH(AI$4, 'Standardised Costs'!$E$86:$H$86, 0)), 'Standardised Costs'!$C$86, 0) * 'Standardised Costs'!$H$12 +
   IF(ISNUMBER(MATCH(AI$4, 'Standardised Costs'!$E$87:$H$87, 0)), 'Standardised Costs'!$C$87, 0) * (Inputs!$C$32 - 1585)
)</f>
        <v>0</v>
      </c>
      <c r="AJ22" s="71">
        <f>IF(Inputs!$C$32 &lt; 'Standardised Costs'!$H$12,
   IF(ISNUMBER(MATCH(AJ$4, 'Standardised Costs'!$E$86:$H$86, 0)), 'Standardised Costs'!$C$86, 0) * Inputs!$C$32,
   IF(ISNUMBER(MATCH(AJ$4, 'Standardised Costs'!$E$86:$H$86, 0)), 'Standardised Costs'!$C$86, 0) * 'Standardised Costs'!$H$12 +
   IF(ISNUMBER(MATCH(AJ$4, 'Standardised Costs'!$E$87:$H$87, 0)), 'Standardised Costs'!$C$87, 0) * (Inputs!$C$32 - 1585)
)</f>
        <v>0</v>
      </c>
      <c r="AK22" s="71">
        <f>IF(Inputs!$C$32 &lt; 'Standardised Costs'!$H$12,
   IF(ISNUMBER(MATCH(AK$4, 'Standardised Costs'!$E$86:$H$86, 0)), 'Standardised Costs'!$C$86, 0) * Inputs!$C$32,
   IF(ISNUMBER(MATCH(AK$4, 'Standardised Costs'!$E$86:$H$86, 0)), 'Standardised Costs'!$C$86, 0) * 'Standardised Costs'!$H$12 +
   IF(ISNUMBER(MATCH(AK$4, 'Standardised Costs'!$E$87:$H$87, 0)), 'Standardised Costs'!$C$87, 0) * (Inputs!$C$32 - 1585)
)</f>
        <v>0</v>
      </c>
      <c r="AL22" s="71">
        <f>IF(Inputs!$C$32 &lt; 'Standardised Costs'!$H$12,
   IF(ISNUMBER(MATCH(AL$4, 'Standardised Costs'!$E$86:$H$86, 0)), 'Standardised Costs'!$C$86, 0) * Inputs!$C$32,
   IF(ISNUMBER(MATCH(AL$4, 'Standardised Costs'!$E$86:$H$86, 0)), 'Standardised Costs'!$C$86, 0) * 'Standardised Costs'!$H$12 +
   IF(ISNUMBER(MATCH(AL$4, 'Standardised Costs'!$E$87:$H$87, 0)), 'Standardised Costs'!$C$87, 0) * (Inputs!$C$32 - 1585)
)</f>
        <v>0</v>
      </c>
      <c r="AM22" s="71">
        <f>IF(Inputs!$C$32 &lt; 'Standardised Costs'!$H$12,
   IF(ISNUMBER(MATCH(AM$4, 'Standardised Costs'!$E$86:$H$86, 0)), 'Standardised Costs'!$C$86, 0) * Inputs!$C$32,
   IF(ISNUMBER(MATCH(AM$4, 'Standardised Costs'!$E$86:$H$86, 0)), 'Standardised Costs'!$C$86, 0) * 'Standardised Costs'!$H$12 +
   IF(ISNUMBER(MATCH(AM$4, 'Standardised Costs'!$E$87:$H$87, 0)), 'Standardised Costs'!$C$87, 0) * (Inputs!$C$32 - 1585)
)</f>
        <v>0</v>
      </c>
      <c r="AN22" s="71">
        <f>IF(Inputs!$C$32 &lt; 'Standardised Costs'!$H$12,
   IF(ISNUMBER(MATCH(AN$4, 'Standardised Costs'!$E$86:$H$86, 0)), 'Standardised Costs'!$C$86, 0) * Inputs!$C$32,
   IF(ISNUMBER(MATCH(AN$4, 'Standardised Costs'!$E$86:$H$86, 0)), 'Standardised Costs'!$C$86, 0) * 'Standardised Costs'!$H$12 +
   IF(ISNUMBER(MATCH(AN$4, 'Standardised Costs'!$E$87:$H$87, 0)), 'Standardised Costs'!$C$87, 0) * (Inputs!$C$32 - 1585)
)</f>
        <v>0</v>
      </c>
      <c r="AO22" s="71">
        <f>IF(Inputs!$C$32 &lt; 'Standardised Costs'!$H$12,
   IF(ISNUMBER(MATCH(AO$4, 'Standardised Costs'!$E$86:$H$86, 0)), 'Standardised Costs'!$C$86, 0) * Inputs!$C$32,
   IF(ISNUMBER(MATCH(AO$4, 'Standardised Costs'!$E$86:$H$86, 0)), 'Standardised Costs'!$C$86, 0) * 'Standardised Costs'!$H$12 +
   IF(ISNUMBER(MATCH(AO$4, 'Standardised Costs'!$E$87:$H$87, 0)), 'Standardised Costs'!$C$87, 0) * (Inputs!$C$32 - 1585)
)</f>
        <v>0</v>
      </c>
      <c r="AP22" s="71">
        <f>IF(Inputs!$C$32 &lt; 'Standardised Costs'!$H$12,
   IF(ISNUMBER(MATCH(AP$4, 'Standardised Costs'!$E$86:$H$86, 0)), 'Standardised Costs'!$C$86, 0) * Inputs!$C$32,
   IF(ISNUMBER(MATCH(AP$4, 'Standardised Costs'!$E$86:$H$86, 0)), 'Standardised Costs'!$C$86, 0) * 'Standardised Costs'!$H$12 +
   IF(ISNUMBER(MATCH(AP$4, 'Standardised Costs'!$E$87:$H$87, 0)), 'Standardised Costs'!$C$87, 0) * (Inputs!$C$32 - 1585)
)</f>
        <v>0</v>
      </c>
      <c r="AQ22" s="71">
        <f>IF(Inputs!$C$32 &lt; 'Standardised Costs'!$H$12,
   IF(ISNUMBER(MATCH(AQ$4, 'Standardised Costs'!$E$86:$H$86, 0)), 'Standardised Costs'!$C$86, 0) * Inputs!$C$32,
   IF(ISNUMBER(MATCH(AQ$4, 'Standardised Costs'!$E$86:$H$86, 0)), 'Standardised Costs'!$C$86, 0) * 'Standardised Costs'!$H$12 +
   IF(ISNUMBER(MATCH(AQ$4, 'Standardised Costs'!$E$87:$H$87, 0)), 'Standardised Costs'!$C$87, 0) * (Inputs!$C$32 - 1585)
)</f>
        <v>0</v>
      </c>
      <c r="AR22" s="71">
        <f>IF(Inputs!$C$32 &lt; 'Standardised Costs'!$H$12,
   IF(ISNUMBER(MATCH(AR$4, 'Standardised Costs'!$E$86:$H$86, 0)), 'Standardised Costs'!$C$86, 0) * Inputs!$C$32,
   IF(ISNUMBER(MATCH(AR$4, 'Standardised Costs'!$E$86:$H$86, 0)), 'Standardised Costs'!$C$86, 0) * 'Standardised Costs'!$H$12 +
   IF(ISNUMBER(MATCH(AR$4, 'Standardised Costs'!$E$87:$H$87, 0)), 'Standardised Costs'!$C$87, 0) * (Inputs!$C$32 - 1585)
)</f>
        <v>0</v>
      </c>
      <c r="AS22" s="71">
        <f>IF(Inputs!$C$32 &lt; 'Standardised Costs'!$H$12,
   IF(ISNUMBER(MATCH(AS$4, 'Standardised Costs'!$E$86:$H$86, 0)), 'Standardised Costs'!$C$86, 0) * Inputs!$C$32,
   IF(ISNUMBER(MATCH(AS$4, 'Standardised Costs'!$E$86:$H$86, 0)), 'Standardised Costs'!$C$86, 0) * 'Standardised Costs'!$H$12 +
   IF(ISNUMBER(MATCH(AS$4, 'Standardised Costs'!$E$87:$H$87, 0)), 'Standardised Costs'!$C$87, 0) * (Inputs!$C$32 - 1585)
)</f>
        <v>0</v>
      </c>
      <c r="AT22" s="71">
        <f>IF(Inputs!$C$32 &lt; 'Standardised Costs'!$H$12,
   IF(ISNUMBER(MATCH(AT$4, 'Standardised Costs'!$E$86:$H$86, 0)), 'Standardised Costs'!$C$86, 0) * Inputs!$C$32,
   IF(ISNUMBER(MATCH(AT$4, 'Standardised Costs'!$E$86:$H$86, 0)), 'Standardised Costs'!$C$86, 0) * 'Standardised Costs'!$H$12 +
   IF(ISNUMBER(MATCH(AT$4, 'Standardised Costs'!$E$87:$H$87, 0)), 'Standardised Costs'!$C$87, 0) * (Inputs!$C$32 - 1585)
)</f>
        <v>0</v>
      </c>
      <c r="AU22" s="71">
        <f>IF(Inputs!$C$32 &lt; 'Standardised Costs'!$H$12,
   IF(ISNUMBER(MATCH(AU$4, 'Standardised Costs'!$E$86:$H$86, 0)), 'Standardised Costs'!$C$86, 0) * Inputs!$C$32,
   IF(ISNUMBER(MATCH(AU$4, 'Standardised Costs'!$E$86:$H$86, 0)), 'Standardised Costs'!$C$86, 0) * 'Standardised Costs'!$H$12 +
   IF(ISNUMBER(MATCH(AU$4, 'Standardised Costs'!$E$87:$H$87, 0)), 'Standardised Costs'!$C$87, 0) * (Inputs!$C$32 - 1585)
)</f>
        <v>0</v>
      </c>
      <c r="AV22" s="71">
        <f>IF(Inputs!$C$32 &lt; 'Standardised Costs'!$H$12,
   IF(ISNUMBER(MATCH(AV$4, 'Standardised Costs'!$E$86:$H$86, 0)), 'Standardised Costs'!$C$86, 0) * Inputs!$C$32,
   IF(ISNUMBER(MATCH(AV$4, 'Standardised Costs'!$E$86:$H$86, 0)), 'Standardised Costs'!$C$86, 0) * 'Standardised Costs'!$H$12 +
   IF(ISNUMBER(MATCH(AV$4, 'Standardised Costs'!$E$87:$H$87, 0)), 'Standardised Costs'!$C$87, 0) * (Inputs!$C$32 - 1585)
)</f>
        <v>0</v>
      </c>
      <c r="AW22" s="71">
        <f>IF(Inputs!$C$32 &lt; 'Standardised Costs'!$H$12,
   IF(ISNUMBER(MATCH(AW$4, 'Standardised Costs'!$E$86:$H$86, 0)), 'Standardised Costs'!$C$86, 0) * Inputs!$C$32,
   IF(ISNUMBER(MATCH(AW$4, 'Standardised Costs'!$E$86:$H$86, 0)), 'Standardised Costs'!$C$86, 0) * 'Standardised Costs'!$H$12 +
   IF(ISNUMBER(MATCH(AW$4, 'Standardised Costs'!$E$87:$H$87, 0)), 'Standardised Costs'!$C$87, 0) * (Inputs!$C$32 - 1585)
)</f>
        <v>0</v>
      </c>
      <c r="AX22" s="71">
        <f>IF(Inputs!$C$32 &lt; 'Standardised Costs'!$H$12,
   IF(ISNUMBER(MATCH(AX$4, 'Standardised Costs'!$E$86:$H$86, 0)), 'Standardised Costs'!$C$86, 0) * Inputs!$C$32,
   IF(ISNUMBER(MATCH(AX$4, 'Standardised Costs'!$E$86:$H$86, 0)), 'Standardised Costs'!$C$86, 0) * 'Standardised Costs'!$H$12 +
   IF(ISNUMBER(MATCH(AX$4, 'Standardised Costs'!$E$87:$H$87, 0)), 'Standardised Costs'!$C$87, 0) * (Inputs!$C$32 - 1585)
)</f>
        <v>0</v>
      </c>
      <c r="AY22" s="71">
        <f>IF(Inputs!$C$32 &lt; 'Standardised Costs'!$H$12,
   IF(ISNUMBER(MATCH(AY$4, 'Standardised Costs'!$E$86:$H$86, 0)), 'Standardised Costs'!$C$86, 0) * Inputs!$C$32,
   IF(ISNUMBER(MATCH(AY$4, 'Standardised Costs'!$E$86:$H$86, 0)), 'Standardised Costs'!$C$86, 0) * 'Standardised Costs'!$H$12 +
   IF(ISNUMBER(MATCH(AY$4, 'Standardised Costs'!$E$87:$H$87, 0)), 'Standardised Costs'!$C$87, 0) * (Inputs!$C$32 - 1585)
)</f>
        <v>0</v>
      </c>
      <c r="AZ22" s="71">
        <f>IF(Inputs!$C$32 &lt; 'Standardised Costs'!$H$12,
   IF(ISNUMBER(MATCH(AZ$4, 'Standardised Costs'!$E$86:$H$86, 0)), 'Standardised Costs'!$C$86, 0) * Inputs!$C$32,
   IF(ISNUMBER(MATCH(AZ$4, 'Standardised Costs'!$E$86:$H$86, 0)), 'Standardised Costs'!$C$86, 0) * 'Standardised Costs'!$H$12 +
   IF(ISNUMBER(MATCH(AZ$4, 'Standardised Costs'!$E$87:$H$87, 0)), 'Standardised Costs'!$C$87, 0) * (Inputs!$C$32 - 1585)
)</f>
        <v>0</v>
      </c>
      <c r="BA22" s="71">
        <f>IF(Inputs!$C$32 &lt; 'Standardised Costs'!$H$12,
   IF(ISNUMBER(MATCH(BA$4, 'Standardised Costs'!$E$86:$H$86, 0)), 'Standardised Costs'!$C$86, 0) * Inputs!$C$32,
   IF(ISNUMBER(MATCH(BA$4, 'Standardised Costs'!$E$86:$H$86, 0)), 'Standardised Costs'!$C$86, 0) * 'Standardised Costs'!$H$12 +
   IF(ISNUMBER(MATCH(BA$4, 'Standardised Costs'!$E$87:$H$87, 0)), 'Standardised Costs'!$C$87, 0) * (Inputs!$C$32 - 1585)
)</f>
        <v>0</v>
      </c>
      <c r="BB22" s="71">
        <f>IF(Inputs!$C$32 &lt; 'Standardised Costs'!$H$12,
   IF(ISNUMBER(MATCH(BB$4, 'Standardised Costs'!$E$86:$H$86, 0)), 'Standardised Costs'!$C$86, 0) * Inputs!$C$32,
   IF(ISNUMBER(MATCH(BB$4, 'Standardised Costs'!$E$86:$H$86, 0)), 'Standardised Costs'!$C$86, 0) * 'Standardised Costs'!$H$12 +
   IF(ISNUMBER(MATCH(BB$4, 'Standardised Costs'!$E$87:$H$87, 0)), 'Standardised Costs'!$C$87, 0) * (Inputs!$C$32 - 1585)
)</f>
        <v>0</v>
      </c>
      <c r="BC22" s="71">
        <f>IF(Inputs!$C$32 &lt; 'Standardised Costs'!$H$12,
   IF(ISNUMBER(MATCH(BC$4, 'Standardised Costs'!$E$86:$H$86, 0)), 'Standardised Costs'!$C$86, 0) * Inputs!$C$32,
   IF(ISNUMBER(MATCH(BC$4, 'Standardised Costs'!$E$86:$H$86, 0)), 'Standardised Costs'!$C$86, 0) * 'Standardised Costs'!$H$12 +
   IF(ISNUMBER(MATCH(BC$4, 'Standardised Costs'!$E$87:$H$87, 0)), 'Standardised Costs'!$C$87, 0) * (Inputs!$C$32 - 1585)
)</f>
        <v>0</v>
      </c>
      <c r="BD22" s="71">
        <f>IF(Inputs!$C$32 &lt; 'Standardised Costs'!$H$12,
   IF(ISNUMBER(MATCH(BD$4, 'Standardised Costs'!$E$86:$H$86, 0)), 'Standardised Costs'!$C$86, 0) * Inputs!$C$32,
   IF(ISNUMBER(MATCH(BD$4, 'Standardised Costs'!$E$86:$H$86, 0)), 'Standardised Costs'!$C$86, 0) * 'Standardised Costs'!$H$12 +
   IF(ISNUMBER(MATCH(BD$4, 'Standardised Costs'!$E$87:$H$87, 0)), 'Standardised Costs'!$C$87, 0) * (Inputs!$C$32 - 1585)
)</f>
        <v>0</v>
      </c>
      <c r="BE22" s="71">
        <f>IF(Inputs!$C$32 &lt; 'Standardised Costs'!$H$12,
   IF(ISNUMBER(MATCH(BE$4, 'Standardised Costs'!$E$86:$H$86, 0)), 'Standardised Costs'!$C$86, 0) * Inputs!$C$32,
   IF(ISNUMBER(MATCH(BE$4, 'Standardised Costs'!$E$86:$H$86, 0)), 'Standardised Costs'!$C$86, 0) * 'Standardised Costs'!$H$12 +
   IF(ISNUMBER(MATCH(BE$4, 'Standardised Costs'!$E$87:$H$87, 0)), 'Standardised Costs'!$C$87, 0) * (Inputs!$C$32 - 1585)
)</f>
        <v>0</v>
      </c>
      <c r="BF22" s="71">
        <f>IF(Inputs!$C$32 &lt; 'Standardised Costs'!$H$12,
   IF(ISNUMBER(MATCH(BF$4, 'Standardised Costs'!$E$86:$H$86, 0)), 'Standardised Costs'!$C$86, 0) * Inputs!$C$32,
   IF(ISNUMBER(MATCH(BF$4, 'Standardised Costs'!$E$86:$H$86, 0)), 'Standardised Costs'!$C$86, 0) * 'Standardised Costs'!$H$12 +
   IF(ISNUMBER(MATCH(BF$4, 'Standardised Costs'!$E$87:$H$87, 0)), 'Standardised Costs'!$C$87, 0) * (Inputs!$C$32 - 1585)
)</f>
        <v>0</v>
      </c>
      <c r="BG22" s="71">
        <f>IF(Inputs!$C$32 &lt; 'Standardised Costs'!$H$12,
   IF(ISNUMBER(MATCH(BG$4, 'Standardised Costs'!$E$86:$H$86, 0)), 'Standardised Costs'!$C$86, 0) * Inputs!$C$32,
   IF(ISNUMBER(MATCH(BG$4, 'Standardised Costs'!$E$86:$H$86, 0)), 'Standardised Costs'!$C$86, 0) * 'Standardised Costs'!$H$12 +
   IF(ISNUMBER(MATCH(BG$4, 'Standardised Costs'!$E$87:$H$87, 0)), 'Standardised Costs'!$C$87, 0) * (Inputs!$C$32 - 1585)
)</f>
        <v>0</v>
      </c>
      <c r="BH22" s="71">
        <f>IF(Inputs!$C$32 &lt; 'Standardised Costs'!$H$12,
   IF(ISNUMBER(MATCH(BH$4, 'Standardised Costs'!$E$86:$H$86, 0)), 'Standardised Costs'!$C$86, 0) * Inputs!$C$32,
   IF(ISNUMBER(MATCH(BH$4, 'Standardised Costs'!$E$86:$H$86, 0)), 'Standardised Costs'!$C$86, 0) * 'Standardised Costs'!$H$12 +
   IF(ISNUMBER(MATCH(BH$4, 'Standardised Costs'!$E$87:$H$87, 0)), 'Standardised Costs'!$C$87, 0) * (Inputs!$C$32 - 1585)
)</f>
        <v>0</v>
      </c>
      <c r="BI22" s="71">
        <f>IF(Inputs!$C$32 &lt; 'Standardised Costs'!$H$12,
   IF(ISNUMBER(MATCH(BI$4, 'Standardised Costs'!$E$86:$H$86, 0)), 'Standardised Costs'!$C$86, 0) * Inputs!$C$32,
   IF(ISNUMBER(MATCH(BI$4, 'Standardised Costs'!$E$86:$H$86, 0)), 'Standardised Costs'!$C$86, 0) * 'Standardised Costs'!$H$12 +
   IF(ISNUMBER(MATCH(BI$4, 'Standardised Costs'!$E$87:$H$87, 0)), 'Standardised Costs'!$C$87, 0) * (Inputs!$C$32 - 1585)
)</f>
        <v>0</v>
      </c>
      <c r="BJ22" s="71">
        <f>IF(Inputs!$C$32 &lt; 'Standardised Costs'!$H$12,
   IF(ISNUMBER(MATCH(BJ$4, 'Standardised Costs'!$E$86:$H$86, 0)), 'Standardised Costs'!$C$86, 0) * Inputs!$C$32,
   IF(ISNUMBER(MATCH(BJ$4, 'Standardised Costs'!$E$86:$H$86, 0)), 'Standardised Costs'!$C$86, 0) * 'Standardised Costs'!$H$12 +
   IF(ISNUMBER(MATCH(BJ$4, 'Standardised Costs'!$E$87:$H$87, 0)), 'Standardised Costs'!$C$87, 0) * (Inputs!$C$32 - 1585)
)</f>
        <v>0</v>
      </c>
      <c r="BK22" s="71">
        <f>IF(Inputs!$C$32 &lt; 'Standardised Costs'!$H$12,
   IF(ISNUMBER(MATCH(BK$4, 'Standardised Costs'!$E$86:$H$86, 0)), 'Standardised Costs'!$C$86, 0) * Inputs!$C$32,
   IF(ISNUMBER(MATCH(BK$4, 'Standardised Costs'!$E$86:$H$86, 0)), 'Standardised Costs'!$C$86, 0) * 'Standardised Costs'!$H$12 +
   IF(ISNUMBER(MATCH(BK$4, 'Standardised Costs'!$E$87:$H$87, 0)), 'Standardised Costs'!$C$87, 0) * (Inputs!$C$32 - 1585)
)</f>
        <v>0</v>
      </c>
      <c r="BL22" s="71">
        <f>IF(Inputs!$C$32 &lt; 'Standardised Costs'!$H$12,
   IF(ISNUMBER(MATCH(BL$4, 'Standardised Costs'!$E$86:$H$86, 0)), 'Standardised Costs'!$C$86, 0) * Inputs!$C$32,
   IF(ISNUMBER(MATCH(BL$4, 'Standardised Costs'!$E$86:$H$86, 0)), 'Standardised Costs'!$C$86, 0) * 'Standardised Costs'!$H$12 +
   IF(ISNUMBER(MATCH(BL$4, 'Standardised Costs'!$E$87:$H$87, 0)), 'Standardised Costs'!$C$87, 0) * (Inputs!$C$32 - 1585)
)</f>
        <v>0</v>
      </c>
      <c r="BM22" s="71">
        <f>IF(Inputs!$C$32 &lt; 'Standardised Costs'!$H$12,
   IF(ISNUMBER(MATCH(BM$4, 'Standardised Costs'!$E$86:$H$86, 0)), 'Standardised Costs'!$C$86, 0) * Inputs!$C$32,
   IF(ISNUMBER(MATCH(BM$4, 'Standardised Costs'!$E$86:$H$86, 0)), 'Standardised Costs'!$C$86, 0) * 'Standardised Costs'!$H$12 +
   IF(ISNUMBER(MATCH(BM$4, 'Standardised Costs'!$E$87:$H$87, 0)), 'Standardised Costs'!$C$87, 0) * (Inputs!$C$32 - 1585)
)</f>
        <v>0</v>
      </c>
      <c r="BN22" s="71">
        <f>IF(Inputs!$C$32 &lt; 'Standardised Costs'!$H$12,
   IF(ISNUMBER(MATCH(BN$4, 'Standardised Costs'!$E$86:$H$86, 0)), 'Standardised Costs'!$C$86, 0) * Inputs!$C$32,
   IF(ISNUMBER(MATCH(BN$4, 'Standardised Costs'!$E$86:$H$86, 0)), 'Standardised Costs'!$C$86, 0) * 'Standardised Costs'!$H$12 +
   IF(ISNUMBER(MATCH(BN$4, 'Standardised Costs'!$E$87:$H$87, 0)), 'Standardised Costs'!$C$87, 0) * (Inputs!$C$32 - 1585)
)</f>
        <v>0</v>
      </c>
      <c r="BO22" s="71">
        <f>IF(Inputs!$C$32 &lt; 'Standardised Costs'!$H$12,
   IF(ISNUMBER(MATCH(BO$4, 'Standardised Costs'!$E$86:$H$86, 0)), 'Standardised Costs'!$C$86, 0) * Inputs!$C$32,
   IF(ISNUMBER(MATCH(BO$4, 'Standardised Costs'!$E$86:$H$86, 0)), 'Standardised Costs'!$C$86, 0) * 'Standardised Costs'!$H$12 +
   IF(ISNUMBER(MATCH(BO$4, 'Standardised Costs'!$E$87:$H$87, 0)), 'Standardised Costs'!$C$87, 0) * (Inputs!$C$32 - 1585)
)</f>
        <v>0</v>
      </c>
      <c r="BP22" s="71">
        <f>IF(Inputs!$C$32 &lt; 'Standardised Costs'!$H$12,
   IF(ISNUMBER(MATCH(BP$4, 'Standardised Costs'!$E$86:$H$86, 0)), 'Standardised Costs'!$C$86, 0) * Inputs!$C$32,
   IF(ISNUMBER(MATCH(BP$4, 'Standardised Costs'!$E$86:$H$86, 0)), 'Standardised Costs'!$C$86, 0) * 'Standardised Costs'!$H$12 +
   IF(ISNUMBER(MATCH(BP$4, 'Standardised Costs'!$E$87:$H$87, 0)), 'Standardised Costs'!$C$87, 0) * (Inputs!$C$32 - 1585)
)</f>
        <v>0</v>
      </c>
      <c r="BQ22" s="71">
        <f>IF(Inputs!$C$32 &lt; 'Standardised Costs'!$H$12,
   IF(ISNUMBER(MATCH(BQ$4, 'Standardised Costs'!$E$86:$H$86, 0)), 'Standardised Costs'!$C$86, 0) * Inputs!$C$32,
   IF(ISNUMBER(MATCH(BQ$4, 'Standardised Costs'!$E$86:$H$86, 0)), 'Standardised Costs'!$C$86, 0) * 'Standardised Costs'!$H$12 +
   IF(ISNUMBER(MATCH(BQ$4, 'Standardised Costs'!$E$87:$H$87, 0)), 'Standardised Costs'!$C$87, 0) * (Inputs!$C$32 - 1585)
)</f>
        <v>0</v>
      </c>
      <c r="BR22" s="71">
        <f>IF(Inputs!$C$32 &lt; 'Standardised Costs'!$H$12,
   IF(ISNUMBER(MATCH(BR$4, 'Standardised Costs'!$E$86:$H$86, 0)), 'Standardised Costs'!$C$86, 0) * Inputs!$C$32,
   IF(ISNUMBER(MATCH(BR$4, 'Standardised Costs'!$E$86:$H$86, 0)), 'Standardised Costs'!$C$86, 0) * 'Standardised Costs'!$H$12 +
   IF(ISNUMBER(MATCH(BR$4, 'Standardised Costs'!$E$87:$H$87, 0)), 'Standardised Costs'!$C$87, 0) * (Inputs!$C$32 - 1585)
)</f>
        <v>0</v>
      </c>
      <c r="BS22" s="71">
        <f>IF(Inputs!$C$32 &lt; 'Standardised Costs'!$H$12,
   IF(ISNUMBER(MATCH(BS$4, 'Standardised Costs'!$E$86:$H$86, 0)), 'Standardised Costs'!$C$86, 0) * Inputs!$C$32,
   IF(ISNUMBER(MATCH(BS$4, 'Standardised Costs'!$E$86:$H$86, 0)), 'Standardised Costs'!$C$86, 0) * 'Standardised Costs'!$H$12 +
   IF(ISNUMBER(MATCH(BS$4, 'Standardised Costs'!$E$87:$H$87, 0)), 'Standardised Costs'!$C$87, 0) * (Inputs!$C$32 - 1585)
)</f>
        <v>0</v>
      </c>
      <c r="BT22" s="71">
        <f>IF(Inputs!$C$32 &lt; 'Standardised Costs'!$H$12,
   IF(ISNUMBER(MATCH(BT$4, 'Standardised Costs'!$E$86:$H$86, 0)), 'Standardised Costs'!$C$86, 0) * Inputs!$C$32,
   IF(ISNUMBER(MATCH(BT$4, 'Standardised Costs'!$E$86:$H$86, 0)), 'Standardised Costs'!$C$86, 0) * 'Standardised Costs'!$H$12 +
   IF(ISNUMBER(MATCH(BT$4, 'Standardised Costs'!$E$87:$H$87, 0)), 'Standardised Costs'!$C$87, 0) * (Inputs!$C$32 - 1585)
)</f>
        <v>0</v>
      </c>
      <c r="BU22" s="71">
        <f>IF(Inputs!$C$32 &lt; 'Standardised Costs'!$H$12,
   IF(ISNUMBER(MATCH(BU$4, 'Standardised Costs'!$E$86:$H$86, 0)), 'Standardised Costs'!$C$86, 0) * Inputs!$C$32,
   IF(ISNUMBER(MATCH(BU$4, 'Standardised Costs'!$E$86:$H$86, 0)), 'Standardised Costs'!$C$86, 0) * 'Standardised Costs'!$H$12 +
   IF(ISNUMBER(MATCH(BU$4, 'Standardised Costs'!$E$87:$H$87, 0)), 'Standardised Costs'!$C$87, 0) * (Inputs!$C$32 - 1585)
)</f>
        <v>0</v>
      </c>
      <c r="BV22" s="71">
        <f>IF(Inputs!$C$32 &lt; 'Standardised Costs'!$H$12,
   IF(ISNUMBER(MATCH(BV$4, 'Standardised Costs'!$E$86:$H$86, 0)), 'Standardised Costs'!$C$86, 0) * Inputs!$C$32,
   IF(ISNUMBER(MATCH(BV$4, 'Standardised Costs'!$E$86:$H$86, 0)), 'Standardised Costs'!$C$86, 0) * 'Standardised Costs'!$H$12 +
   IF(ISNUMBER(MATCH(BV$4, 'Standardised Costs'!$E$87:$H$87, 0)), 'Standardised Costs'!$C$87, 0) * (Inputs!$C$32 - 1585)
)</f>
        <v>0</v>
      </c>
      <c r="BW22" s="71">
        <f>IF(Inputs!$C$32 &lt; 'Standardised Costs'!$H$12,
   IF(ISNUMBER(MATCH(BW$4, 'Standardised Costs'!$E$86:$H$86, 0)), 'Standardised Costs'!$C$86, 0) * Inputs!$C$32,
   IF(ISNUMBER(MATCH(BW$4, 'Standardised Costs'!$E$86:$H$86, 0)), 'Standardised Costs'!$C$86, 0) * 'Standardised Costs'!$H$12 +
   IF(ISNUMBER(MATCH(BW$4, 'Standardised Costs'!$E$87:$H$87, 0)), 'Standardised Costs'!$C$87, 0) * (Inputs!$C$32 - 1585)
)</f>
        <v>0</v>
      </c>
      <c r="BX22" s="71">
        <f>IF(Inputs!$C$32 &lt; 'Standardised Costs'!$H$12,
   IF(ISNUMBER(MATCH(BX$4, 'Standardised Costs'!$E$86:$H$86, 0)), 'Standardised Costs'!$C$86, 0) * Inputs!$C$32,
   IF(ISNUMBER(MATCH(BX$4, 'Standardised Costs'!$E$86:$H$86, 0)), 'Standardised Costs'!$C$86, 0) * 'Standardised Costs'!$H$12 +
   IF(ISNUMBER(MATCH(BX$4, 'Standardised Costs'!$E$87:$H$87, 0)), 'Standardised Costs'!$C$87, 0) * (Inputs!$C$32 - 1585)
)</f>
        <v>0</v>
      </c>
      <c r="BY22" s="71">
        <f>IF(Inputs!$C$32 &lt; 'Standardised Costs'!$H$12,
   IF(ISNUMBER(MATCH(BY$4, 'Standardised Costs'!$E$86:$H$86, 0)), 'Standardised Costs'!$C$86, 0) * Inputs!$C$32,
   IF(ISNUMBER(MATCH(BY$4, 'Standardised Costs'!$E$86:$H$86, 0)), 'Standardised Costs'!$C$86, 0) * 'Standardised Costs'!$H$12 +
   IF(ISNUMBER(MATCH(BY$4, 'Standardised Costs'!$E$87:$H$87, 0)), 'Standardised Costs'!$C$87, 0) * (Inputs!$C$32 - 1585)
)</f>
        <v>0</v>
      </c>
      <c r="BZ22" s="71">
        <f>IF(Inputs!$C$32 &lt; 'Standardised Costs'!$H$12,
   IF(ISNUMBER(MATCH(BZ$4, 'Standardised Costs'!$E$86:$H$86, 0)), 'Standardised Costs'!$C$86, 0) * Inputs!$C$32,
   IF(ISNUMBER(MATCH(BZ$4, 'Standardised Costs'!$E$86:$H$86, 0)), 'Standardised Costs'!$C$86, 0) * 'Standardised Costs'!$H$12 +
   IF(ISNUMBER(MATCH(BZ$4, 'Standardised Costs'!$E$87:$H$87, 0)), 'Standardised Costs'!$C$87, 0) * (Inputs!$C$32 - 1585)
)</f>
        <v>0</v>
      </c>
      <c r="CA22" s="71">
        <f>IF(Inputs!$C$32 &lt; 'Standardised Costs'!$H$12,
   IF(ISNUMBER(MATCH(CA$4, 'Standardised Costs'!$E$86:$H$86, 0)), 'Standardised Costs'!$C$86, 0) * Inputs!$C$32,
   IF(ISNUMBER(MATCH(CA$4, 'Standardised Costs'!$E$86:$H$86, 0)), 'Standardised Costs'!$C$86, 0) * 'Standardised Costs'!$H$12 +
   IF(ISNUMBER(MATCH(CA$4, 'Standardised Costs'!$E$87:$H$87, 0)), 'Standardised Costs'!$C$87, 0) * (Inputs!$C$32 - 1585)
)</f>
        <v>0</v>
      </c>
      <c r="CB22" s="71">
        <f>IF(Inputs!$C$32 &lt; 'Standardised Costs'!$H$12,
   IF(ISNUMBER(MATCH(CB$4, 'Standardised Costs'!$E$86:$H$86, 0)), 'Standardised Costs'!$C$86, 0) * Inputs!$C$32,
   IF(ISNUMBER(MATCH(CB$4, 'Standardised Costs'!$E$86:$H$86, 0)), 'Standardised Costs'!$C$86, 0) * 'Standardised Costs'!$H$12 +
   IF(ISNUMBER(MATCH(CB$4, 'Standardised Costs'!$E$87:$H$87, 0)), 'Standardised Costs'!$C$87, 0) * (Inputs!$C$32 - 1585)
)</f>
        <v>0</v>
      </c>
      <c r="CC22" s="71">
        <f>IF(Inputs!$C$32 &lt; 'Standardised Costs'!$H$12,
   IF(ISNUMBER(MATCH(CC$4, 'Standardised Costs'!$E$86:$H$86, 0)), 'Standardised Costs'!$C$86, 0) * Inputs!$C$32,
   IF(ISNUMBER(MATCH(CC$4, 'Standardised Costs'!$E$86:$H$86, 0)), 'Standardised Costs'!$C$86, 0) * 'Standardised Costs'!$H$12 +
   IF(ISNUMBER(MATCH(CC$4, 'Standardised Costs'!$E$87:$H$87, 0)), 'Standardised Costs'!$C$87, 0) * (Inputs!$C$32 - 1585)
)</f>
        <v>0</v>
      </c>
      <c r="CD22" s="71">
        <f>IF(Inputs!$C$32 &lt; 'Standardised Costs'!$H$12,
   IF(ISNUMBER(MATCH(CD$4, 'Standardised Costs'!$E$86:$H$86, 0)), 'Standardised Costs'!$C$86, 0) * Inputs!$C$32,
   IF(ISNUMBER(MATCH(CD$4, 'Standardised Costs'!$E$86:$H$86, 0)), 'Standardised Costs'!$C$86, 0) * 'Standardised Costs'!$H$12 +
   IF(ISNUMBER(MATCH(CD$4, 'Standardised Costs'!$E$87:$H$87, 0)), 'Standardised Costs'!$C$87, 0) * (Inputs!$C$32 - 1585)
)</f>
        <v>0</v>
      </c>
      <c r="CE22" s="71">
        <f>IF(Inputs!$C$32 &lt; 'Standardised Costs'!$H$12,
   IF(ISNUMBER(MATCH(CE$4, 'Standardised Costs'!$E$86:$H$86, 0)), 'Standardised Costs'!$C$86, 0) * Inputs!$C$32,
   IF(ISNUMBER(MATCH(CE$4, 'Standardised Costs'!$E$86:$H$86, 0)), 'Standardised Costs'!$C$86, 0) * 'Standardised Costs'!$H$12 +
   IF(ISNUMBER(MATCH(CE$4, 'Standardised Costs'!$E$87:$H$87, 0)), 'Standardised Costs'!$C$87, 0) * (Inputs!$C$32 - 1585)
)</f>
        <v>0</v>
      </c>
      <c r="CF22" s="71">
        <f>IF(Inputs!$C$32 &lt; 'Standardised Costs'!$H$12,
   IF(ISNUMBER(MATCH(CF$4, 'Standardised Costs'!$E$86:$H$86, 0)), 'Standardised Costs'!$C$86, 0) * Inputs!$C$32,
   IF(ISNUMBER(MATCH(CF$4, 'Standardised Costs'!$E$86:$H$86, 0)), 'Standardised Costs'!$C$86, 0) * 'Standardised Costs'!$H$12 +
   IF(ISNUMBER(MATCH(CF$4, 'Standardised Costs'!$E$87:$H$87, 0)), 'Standardised Costs'!$C$87, 0) * (Inputs!$C$32 - 1585)
)</f>
        <v>0</v>
      </c>
      <c r="CG22" s="71">
        <f>IF(Inputs!$C$32 &lt; 'Standardised Costs'!$H$12,
   IF(ISNUMBER(MATCH(CG$4, 'Standardised Costs'!$E$86:$H$86, 0)), 'Standardised Costs'!$C$86, 0) * Inputs!$C$32,
   IF(ISNUMBER(MATCH(CG$4, 'Standardised Costs'!$E$86:$H$86, 0)), 'Standardised Costs'!$C$86, 0) * 'Standardised Costs'!$H$12 +
   IF(ISNUMBER(MATCH(CG$4, 'Standardised Costs'!$E$87:$H$87, 0)), 'Standardised Costs'!$C$87, 0) * (Inputs!$C$32 - 1585)
)</f>
        <v>0</v>
      </c>
      <c r="CH22" s="71">
        <f>IF(Inputs!$C$32 &lt; 'Standardised Costs'!$H$12,
   IF(ISNUMBER(MATCH(CH$4, 'Standardised Costs'!$E$86:$H$86, 0)), 'Standardised Costs'!$C$86, 0) * Inputs!$C$32,
   IF(ISNUMBER(MATCH(CH$4, 'Standardised Costs'!$E$86:$H$86, 0)), 'Standardised Costs'!$C$86, 0) * 'Standardised Costs'!$H$12 +
   IF(ISNUMBER(MATCH(CH$4, 'Standardised Costs'!$E$87:$H$87, 0)), 'Standardised Costs'!$C$87, 0) * (Inputs!$C$32 - 1585)
)</f>
        <v>0</v>
      </c>
      <c r="CI22" s="71">
        <f>IF(Inputs!$C$32 &lt; 'Standardised Costs'!$H$12,
   IF(ISNUMBER(MATCH(CI$4, 'Standardised Costs'!$E$86:$H$86, 0)), 'Standardised Costs'!$C$86, 0) * Inputs!$C$32,
   IF(ISNUMBER(MATCH(CI$4, 'Standardised Costs'!$E$86:$H$86, 0)), 'Standardised Costs'!$C$86, 0) * 'Standardised Costs'!$H$12 +
   IF(ISNUMBER(MATCH(CI$4, 'Standardised Costs'!$E$87:$H$87, 0)), 'Standardised Costs'!$C$87, 0) * (Inputs!$C$32 - 1585)
)</f>
        <v>0</v>
      </c>
      <c r="CJ22" s="71">
        <f>IF(Inputs!$C$32 &lt; 'Standardised Costs'!$H$12,
   IF(ISNUMBER(MATCH(CJ$4, 'Standardised Costs'!$E$86:$H$86, 0)), 'Standardised Costs'!$C$86, 0) * Inputs!$C$32,
   IF(ISNUMBER(MATCH(CJ$4, 'Standardised Costs'!$E$86:$H$86, 0)), 'Standardised Costs'!$C$86, 0) * 'Standardised Costs'!$H$12 +
   IF(ISNUMBER(MATCH(CJ$4, 'Standardised Costs'!$E$87:$H$87, 0)), 'Standardised Costs'!$C$87, 0) * (Inputs!$C$32 - 1585)
)</f>
        <v>0</v>
      </c>
      <c r="CK22" s="71">
        <f>IF(Inputs!$C$32 &lt; 'Standardised Costs'!$H$12,
   IF(ISNUMBER(MATCH(CK$4, 'Standardised Costs'!$E$86:$H$86, 0)), 'Standardised Costs'!$C$86, 0) * Inputs!$C$32,
   IF(ISNUMBER(MATCH(CK$4, 'Standardised Costs'!$E$86:$H$86, 0)), 'Standardised Costs'!$C$86, 0) * 'Standardised Costs'!$H$12 +
   IF(ISNUMBER(MATCH(CK$4, 'Standardised Costs'!$E$87:$H$87, 0)), 'Standardised Costs'!$C$87, 0) * (Inputs!$C$32 - 1585)
)</f>
        <v>0</v>
      </c>
      <c r="CL22" s="71">
        <f>IF(Inputs!$C$32 &lt; 'Standardised Costs'!$H$12,
   IF(ISNUMBER(MATCH(CL$4, 'Standardised Costs'!$E$86:$H$86, 0)), 'Standardised Costs'!$C$86, 0) * Inputs!$C$32,
   IF(ISNUMBER(MATCH(CL$4, 'Standardised Costs'!$E$86:$H$86, 0)), 'Standardised Costs'!$C$86, 0) * 'Standardised Costs'!$H$12 +
   IF(ISNUMBER(MATCH(CL$4, 'Standardised Costs'!$E$87:$H$87, 0)), 'Standardised Costs'!$C$87, 0) * (Inputs!$C$32 - 1585)
)</f>
        <v>0</v>
      </c>
      <c r="CM22" s="71">
        <f>IF(Inputs!$C$32 &lt; 'Standardised Costs'!$H$12,
   IF(ISNUMBER(MATCH(CM$4, 'Standardised Costs'!$E$86:$H$86, 0)), 'Standardised Costs'!$C$86, 0) * Inputs!$C$32,
   IF(ISNUMBER(MATCH(CM$4, 'Standardised Costs'!$E$86:$H$86, 0)), 'Standardised Costs'!$C$86, 0) * 'Standardised Costs'!$H$12 +
   IF(ISNUMBER(MATCH(CM$4, 'Standardised Costs'!$E$87:$H$87, 0)), 'Standardised Costs'!$C$87, 0) * (Inputs!$C$32 - 1585)
)</f>
        <v>0</v>
      </c>
      <c r="CN22" s="71">
        <f>IF(Inputs!$C$32 &lt; 'Standardised Costs'!$H$12,
   IF(ISNUMBER(MATCH(CN$4, 'Standardised Costs'!$E$86:$H$86, 0)), 'Standardised Costs'!$C$86, 0) * Inputs!$C$32,
   IF(ISNUMBER(MATCH(CN$4, 'Standardised Costs'!$E$86:$H$86, 0)), 'Standardised Costs'!$C$86, 0) * 'Standardised Costs'!$H$12 +
   IF(ISNUMBER(MATCH(CN$4, 'Standardised Costs'!$E$87:$H$87, 0)), 'Standardised Costs'!$C$87, 0) * (Inputs!$C$32 - 1585)
)</f>
        <v>0</v>
      </c>
      <c r="CO22" s="71">
        <f>IF(Inputs!$C$32 &lt; 'Standardised Costs'!$H$12,
   IF(ISNUMBER(MATCH(CO$4, 'Standardised Costs'!$E$86:$H$86, 0)), 'Standardised Costs'!$C$86, 0) * Inputs!$C$32,
   IF(ISNUMBER(MATCH(CO$4, 'Standardised Costs'!$E$86:$H$86, 0)), 'Standardised Costs'!$C$86, 0) * 'Standardised Costs'!$H$12 +
   IF(ISNUMBER(MATCH(CO$4, 'Standardised Costs'!$E$87:$H$87, 0)), 'Standardised Costs'!$C$87, 0) * (Inputs!$C$32 - 1585)
)</f>
        <v>0</v>
      </c>
      <c r="CP22" s="71">
        <f>IF(Inputs!$C$32 &lt; 'Standardised Costs'!$H$12,
   IF(ISNUMBER(MATCH(CP$4, 'Standardised Costs'!$E$86:$H$86, 0)), 'Standardised Costs'!$C$86, 0) * Inputs!$C$32,
   IF(ISNUMBER(MATCH(CP$4, 'Standardised Costs'!$E$86:$H$86, 0)), 'Standardised Costs'!$C$86, 0) * 'Standardised Costs'!$H$12 +
   IF(ISNUMBER(MATCH(CP$4, 'Standardised Costs'!$E$87:$H$87, 0)), 'Standardised Costs'!$C$87, 0) * (Inputs!$C$32 - 1585)
)</f>
        <v>0</v>
      </c>
      <c r="CQ22" s="71">
        <f>IF(Inputs!$C$32 &lt; 'Standardised Costs'!$H$12,
   IF(ISNUMBER(MATCH(CQ$4, 'Standardised Costs'!$E$86:$H$86, 0)), 'Standardised Costs'!$C$86, 0) * Inputs!$C$32,
   IF(ISNUMBER(MATCH(CQ$4, 'Standardised Costs'!$E$86:$H$86, 0)), 'Standardised Costs'!$C$86, 0) * 'Standardised Costs'!$H$12 +
   IF(ISNUMBER(MATCH(CQ$4, 'Standardised Costs'!$E$87:$H$87, 0)), 'Standardised Costs'!$C$87, 0) * (Inputs!$C$32 - 1585)
)</f>
        <v>0</v>
      </c>
      <c r="CR22" s="71">
        <f>IF(Inputs!$C$32 &lt; 'Standardised Costs'!$H$12,
   IF(ISNUMBER(MATCH(CR$4, 'Standardised Costs'!$E$86:$H$86, 0)), 'Standardised Costs'!$C$86, 0) * Inputs!$C$32,
   IF(ISNUMBER(MATCH(CR$4, 'Standardised Costs'!$E$86:$H$86, 0)), 'Standardised Costs'!$C$86, 0) * 'Standardised Costs'!$H$12 +
   IF(ISNUMBER(MATCH(CR$4, 'Standardised Costs'!$E$87:$H$87, 0)), 'Standardised Costs'!$C$87, 0) * (Inputs!$C$32 - 1585)
)</f>
        <v>0</v>
      </c>
      <c r="CS22" s="71">
        <f>IF(Inputs!$C$32 &lt; 'Standardised Costs'!$H$12,
   IF(ISNUMBER(MATCH(CS$4, 'Standardised Costs'!$E$86:$H$86, 0)), 'Standardised Costs'!$C$86, 0) * Inputs!$C$32,
   IF(ISNUMBER(MATCH(CS$4, 'Standardised Costs'!$E$86:$H$86, 0)), 'Standardised Costs'!$C$86, 0) * 'Standardised Costs'!$H$12 +
   IF(ISNUMBER(MATCH(CS$4, 'Standardised Costs'!$E$87:$H$87, 0)), 'Standardised Costs'!$C$87, 0) * (Inputs!$C$32 - 1585)
)</f>
        <v>0</v>
      </c>
      <c r="CT22" s="71">
        <f>IF(Inputs!$C$32 &lt; 'Standardised Costs'!$H$12,
   IF(ISNUMBER(MATCH(CT$4, 'Standardised Costs'!$E$86:$H$86, 0)), 'Standardised Costs'!$C$86, 0) * Inputs!$C$32,
   IF(ISNUMBER(MATCH(CT$4, 'Standardised Costs'!$E$86:$H$86, 0)), 'Standardised Costs'!$C$86, 0) * 'Standardised Costs'!$H$12 +
   IF(ISNUMBER(MATCH(CT$4, 'Standardised Costs'!$E$87:$H$87, 0)), 'Standardised Costs'!$C$87, 0) * (Inputs!$C$32 - 1585)
)</f>
        <v>0</v>
      </c>
      <c r="CU22" s="71">
        <f>IF(Inputs!$C$32 &lt; 'Standardised Costs'!$H$12,
   IF(ISNUMBER(MATCH(CU$4, 'Standardised Costs'!$E$86:$H$86, 0)), 'Standardised Costs'!$C$86, 0) * Inputs!$C$32,
   IF(ISNUMBER(MATCH(CU$4, 'Standardised Costs'!$E$86:$H$86, 0)), 'Standardised Costs'!$C$86, 0) * 'Standardised Costs'!$H$12 +
   IF(ISNUMBER(MATCH(CU$4, 'Standardised Costs'!$E$87:$H$87, 0)), 'Standardised Costs'!$C$87, 0) * (Inputs!$C$32 - 1585)
)</f>
        <v>0</v>
      </c>
      <c r="CV22" s="71">
        <f>IF(Inputs!$C$32 &lt; 'Standardised Costs'!$H$12,
   IF(ISNUMBER(MATCH(CV$4, 'Standardised Costs'!$E$86:$H$86, 0)), 'Standardised Costs'!$C$86, 0) * Inputs!$C$32,
   IF(ISNUMBER(MATCH(CV$4, 'Standardised Costs'!$E$86:$H$86, 0)), 'Standardised Costs'!$C$86, 0) * 'Standardised Costs'!$H$12 +
   IF(ISNUMBER(MATCH(CV$4, 'Standardised Costs'!$E$87:$H$87, 0)), 'Standardised Costs'!$C$87, 0) * (Inputs!$C$32 - 1585)
)</f>
        <v>0</v>
      </c>
      <c r="CW22" s="71">
        <f>IF(Inputs!$C$32 &lt; 'Standardised Costs'!$H$12,
   IF(ISNUMBER(MATCH(CW$4, 'Standardised Costs'!$E$86:$H$86, 0)), 'Standardised Costs'!$C$86, 0) * Inputs!$C$32,
   IF(ISNUMBER(MATCH(CW$4, 'Standardised Costs'!$E$86:$H$86, 0)), 'Standardised Costs'!$C$86, 0) * 'Standardised Costs'!$H$12 +
   IF(ISNUMBER(MATCH(CW$4, 'Standardised Costs'!$E$87:$H$87, 0)), 'Standardised Costs'!$C$87, 0) * (Inputs!$C$32 - 1585)
)</f>
        <v>0</v>
      </c>
      <c r="CX22" s="71">
        <f>IF(Inputs!$C$32 &lt; 'Standardised Costs'!$H$12,
   IF(ISNUMBER(MATCH(CX$4, 'Standardised Costs'!$E$86:$H$86, 0)), 'Standardised Costs'!$C$86, 0) * Inputs!$C$32,
   IF(ISNUMBER(MATCH(CX$4, 'Standardised Costs'!$E$86:$H$86, 0)), 'Standardised Costs'!$C$86, 0) * 'Standardised Costs'!$H$12 +
   IF(ISNUMBER(MATCH(CX$4, 'Standardised Costs'!$E$87:$H$87, 0)), 'Standardised Costs'!$C$87, 0) * (Inputs!$C$32 - 1585)
)</f>
        <v>0</v>
      </c>
      <c r="CY22" s="71">
        <f>IF(Inputs!$C$32 &lt; 'Standardised Costs'!$H$12,
   IF(ISNUMBER(MATCH(CY$4, 'Standardised Costs'!$E$86:$H$86, 0)), 'Standardised Costs'!$C$86, 0) * Inputs!$C$32,
   IF(ISNUMBER(MATCH(CY$4, 'Standardised Costs'!$E$86:$H$86, 0)), 'Standardised Costs'!$C$86, 0) * 'Standardised Costs'!$H$12 +
   IF(ISNUMBER(MATCH(CY$4, 'Standardised Costs'!$E$87:$H$87, 0)), 'Standardised Costs'!$C$87, 0) * (Inputs!$C$32 - 1585)
)</f>
        <v>0</v>
      </c>
    </row>
    <row r="23" spans="1:103" s="68" customFormat="1" ht="12.75" customHeight="1" x14ac:dyDescent="0.2">
      <c r="A23" s="328"/>
      <c r="B23" s="73" t="s">
        <v>197</v>
      </c>
      <c r="C23" s="72">
        <f t="shared" si="0"/>
        <v>0</v>
      </c>
      <c r="D23" s="71">
        <f>IF(ISNUMBER(MATCH(D$4,'Standardised Costs'!$E91:$H91,0)),'Standardised Costs'!$C87,0)*Inputs!$C33</f>
        <v>0</v>
      </c>
      <c r="E23" s="71">
        <f>IF(ISNUMBER(MATCH(E$4,'Standardised Costs'!$E91:$H91,0)),'Standardised Costs'!$C87,0)*Inputs!$C33</f>
        <v>0</v>
      </c>
      <c r="F23" s="71">
        <f>IF(ISNUMBER(MATCH(F$4,'Standardised Costs'!$E91:$H91,0)),'Standardised Costs'!$C87,0)*Inputs!$C33</f>
        <v>0</v>
      </c>
      <c r="G23" s="71">
        <f>IF(ISNUMBER(MATCH(G$4,'Standardised Costs'!$E91:$H91,0)),'Standardised Costs'!$C87,0)*Inputs!$C33</f>
        <v>0</v>
      </c>
      <c r="H23" s="71">
        <f>IF(ISNUMBER(MATCH(H$4,'Standardised Costs'!$E91:$H91,0)),'Standardised Costs'!$C87,0)*Inputs!$C33</f>
        <v>0</v>
      </c>
      <c r="I23" s="71">
        <f>IF(ISNUMBER(MATCH(I$4,'Standardised Costs'!$E91:$H91,0)),'Standardised Costs'!$C87,0)*Inputs!$C33</f>
        <v>0</v>
      </c>
      <c r="J23" s="71">
        <f>IF(ISNUMBER(MATCH(J$4,'Standardised Costs'!$E91:$H91,0)),'Standardised Costs'!$C87,0)*Inputs!$C33</f>
        <v>0</v>
      </c>
      <c r="K23" s="71">
        <f>IF(ISNUMBER(MATCH(K$4,'Standardised Costs'!$E91:$H91,0)),'Standardised Costs'!$C87,0)*Inputs!$C33</f>
        <v>0</v>
      </c>
      <c r="L23" s="71">
        <f>IF(ISNUMBER(MATCH(L$4,'Standardised Costs'!$E91:$H91,0)),'Standardised Costs'!$C87,0)*Inputs!$C33</f>
        <v>0</v>
      </c>
      <c r="M23" s="71">
        <f>IF(ISNUMBER(MATCH(M$4,'Standardised Costs'!$E91:$H91,0)),'Standardised Costs'!$C87,0)*Inputs!$C33</f>
        <v>0</v>
      </c>
      <c r="N23" s="71">
        <f>IF(ISNUMBER(MATCH(N$4,'Standardised Costs'!$E91:$H91,0)),'Standardised Costs'!$C87,0)*Inputs!$C33</f>
        <v>0</v>
      </c>
      <c r="O23" s="71">
        <f>IF(ISNUMBER(MATCH(O$4,'Standardised Costs'!$E91:$H91,0)),'Standardised Costs'!$C87,0)*Inputs!$C33</f>
        <v>0</v>
      </c>
      <c r="P23" s="71">
        <f>IF(ISNUMBER(MATCH(P$4,'Standardised Costs'!$E91:$H91,0)),'Standardised Costs'!$C87,0)*Inputs!$C33</f>
        <v>0</v>
      </c>
      <c r="Q23" s="71">
        <f>IF(ISNUMBER(MATCH(Q$4,'Standardised Costs'!$E91:$H91,0)),'Standardised Costs'!$C87,0)*Inputs!$C33</f>
        <v>0</v>
      </c>
      <c r="R23" s="71">
        <f>IF(ISNUMBER(MATCH(R$4,'Standardised Costs'!$E91:$H91,0)),'Standardised Costs'!$C87,0)*Inputs!$C33</f>
        <v>0</v>
      </c>
      <c r="S23" s="71">
        <f>IF(ISNUMBER(MATCH(S$4,'Standardised Costs'!$E91:$H91,0)),'Standardised Costs'!$C87,0)*Inputs!$C33</f>
        <v>0</v>
      </c>
      <c r="T23" s="71">
        <f>IF(ISNUMBER(MATCH(T$4,'Standardised Costs'!$E91:$H91,0)),'Standardised Costs'!$C87,0)*Inputs!$C33</f>
        <v>0</v>
      </c>
      <c r="U23" s="71">
        <f>IF(ISNUMBER(MATCH(U$4,'Standardised Costs'!$E91:$H91,0)),'Standardised Costs'!$C87,0)*Inputs!$C33</f>
        <v>0</v>
      </c>
      <c r="V23" s="71">
        <f>IF(ISNUMBER(MATCH(V$4,'Standardised Costs'!$E91:$H91,0)),'Standardised Costs'!$C87,0)*Inputs!$C33</f>
        <v>0</v>
      </c>
      <c r="W23" s="71">
        <f>IF(ISNUMBER(MATCH(W$4,'Standardised Costs'!$E91:$H91,0)),'Standardised Costs'!$C87,0)*Inputs!$C33</f>
        <v>0</v>
      </c>
      <c r="X23" s="71">
        <f>IF(ISNUMBER(MATCH(X$4,'Standardised Costs'!$E91:$H91,0)),'Standardised Costs'!$C87,0)*Inputs!$C33</f>
        <v>0</v>
      </c>
      <c r="Y23" s="71">
        <f>IF(ISNUMBER(MATCH(Y$4,'Standardised Costs'!$E91:$H91,0)),'Standardised Costs'!$C87,0)*Inputs!$C33</f>
        <v>0</v>
      </c>
      <c r="Z23" s="71">
        <f>IF(ISNUMBER(MATCH(Z$4,'Standardised Costs'!$E91:$H91,0)),'Standardised Costs'!$C87,0)*Inputs!$C33</f>
        <v>0</v>
      </c>
      <c r="AA23" s="71">
        <f>IF(ISNUMBER(MATCH(AA$4,'Standardised Costs'!$E91:$H91,0)),'Standardised Costs'!$C87,0)*Inputs!$C33</f>
        <v>0</v>
      </c>
      <c r="AB23" s="71">
        <f>IF(ISNUMBER(MATCH(AB$4,'Standardised Costs'!$E91:$H91,0)),'Standardised Costs'!$C87,0)*Inputs!$C33</f>
        <v>0</v>
      </c>
      <c r="AC23" s="71">
        <f>IF(ISNUMBER(MATCH(AC$4,'Standardised Costs'!$E91:$H91,0)),'Standardised Costs'!$C87,0)*Inputs!$C33</f>
        <v>0</v>
      </c>
      <c r="AD23" s="71">
        <f>IF(ISNUMBER(MATCH(AD$4,'Standardised Costs'!$E91:$H91,0)),'Standardised Costs'!$C87,0)*Inputs!$C33</f>
        <v>0</v>
      </c>
      <c r="AE23" s="71">
        <f>IF(ISNUMBER(MATCH(AE$4,'Standardised Costs'!$E91:$H91,0)),'Standardised Costs'!$C87,0)*Inputs!$C33</f>
        <v>0</v>
      </c>
      <c r="AF23" s="71">
        <f>IF(ISNUMBER(MATCH(AF$4,'Standardised Costs'!$E91:$H91,0)),'Standardised Costs'!$C87,0)*Inputs!$C33</f>
        <v>0</v>
      </c>
      <c r="AG23" s="71">
        <f>IF(ISNUMBER(MATCH(AG$4,'Standardised Costs'!$E91:$H91,0)),'Standardised Costs'!$C87,0)*Inputs!$C33</f>
        <v>0</v>
      </c>
      <c r="AH23" s="71">
        <f>IF(ISNUMBER(MATCH(AH$4,'Standardised Costs'!$E91:$H91,0)),'Standardised Costs'!$C87,0)*Inputs!$C33</f>
        <v>0</v>
      </c>
      <c r="AI23" s="71">
        <f>IF(ISNUMBER(MATCH(AI$4,'Standardised Costs'!$E91:$H91,0)),'Standardised Costs'!$C87,0)*Inputs!$C33</f>
        <v>0</v>
      </c>
      <c r="AJ23" s="71">
        <f>IF(ISNUMBER(MATCH(AJ$4,'Standardised Costs'!$E91:$H91,0)),'Standardised Costs'!$C87,0)*Inputs!$C33</f>
        <v>0</v>
      </c>
      <c r="AK23" s="71">
        <f>IF(ISNUMBER(MATCH(AK$4,'Standardised Costs'!$E91:$H91,0)),'Standardised Costs'!$C87,0)*Inputs!$C33</f>
        <v>0</v>
      </c>
      <c r="AL23" s="71">
        <f>IF(ISNUMBER(MATCH(AL$4,'Standardised Costs'!$E91:$H91,0)),'Standardised Costs'!$C87,0)*Inputs!$C33</f>
        <v>0</v>
      </c>
      <c r="AM23" s="71">
        <f>IF(ISNUMBER(MATCH(AM$4,'Standardised Costs'!$E91:$H91,0)),'Standardised Costs'!$C87,0)*Inputs!$C33</f>
        <v>0</v>
      </c>
      <c r="AN23" s="71">
        <f>IF(ISNUMBER(MATCH(AN$4,'Standardised Costs'!$E91:$H91,0)),'Standardised Costs'!$C87,0)*Inputs!$C33</f>
        <v>0</v>
      </c>
      <c r="AO23" s="71">
        <f>IF(ISNUMBER(MATCH(AO$4,'Standardised Costs'!$E91:$H91,0)),'Standardised Costs'!$C87,0)*Inputs!$C33</f>
        <v>0</v>
      </c>
      <c r="AP23" s="71">
        <f>IF(ISNUMBER(MATCH(AP$4,'Standardised Costs'!$E91:$H91,0)),'Standardised Costs'!$C87,0)*Inputs!$C33</f>
        <v>0</v>
      </c>
      <c r="AQ23" s="71">
        <f>IF(ISNUMBER(MATCH(AQ$4,'Standardised Costs'!$E91:$H91,0)),'Standardised Costs'!$C87,0)*Inputs!$C33</f>
        <v>0</v>
      </c>
      <c r="AR23" s="71">
        <f>IF(ISNUMBER(MATCH(AR$4,'Standardised Costs'!$E91:$H91,0)),'Standardised Costs'!$C87,0)*Inputs!$C33</f>
        <v>0</v>
      </c>
      <c r="AS23" s="71">
        <f>IF(ISNUMBER(MATCH(AS$4,'Standardised Costs'!$E91:$H91,0)),'Standardised Costs'!$C87,0)*Inputs!$C33</f>
        <v>0</v>
      </c>
      <c r="AT23" s="71">
        <f>IF(ISNUMBER(MATCH(AT$4,'Standardised Costs'!$E91:$H91,0)),'Standardised Costs'!$C87,0)*Inputs!$C33</f>
        <v>0</v>
      </c>
      <c r="AU23" s="71">
        <f>IF(ISNUMBER(MATCH(AU$4,'Standardised Costs'!$E91:$H91,0)),'Standardised Costs'!$C87,0)*Inputs!$C33</f>
        <v>0</v>
      </c>
      <c r="AV23" s="71">
        <f>IF(ISNUMBER(MATCH(AV$4,'Standardised Costs'!$E91:$H91,0)),'Standardised Costs'!$C87,0)*Inputs!$C33</f>
        <v>0</v>
      </c>
      <c r="AW23" s="71">
        <f>IF(ISNUMBER(MATCH(AW$4,'Standardised Costs'!$E91:$H91,0)),'Standardised Costs'!$C87,0)*Inputs!$C33</f>
        <v>0</v>
      </c>
      <c r="AX23" s="71">
        <f>IF(ISNUMBER(MATCH(AX$4,'Standardised Costs'!$E91:$H91,0)),'Standardised Costs'!$C87,0)*Inputs!$C33</f>
        <v>0</v>
      </c>
      <c r="AY23" s="71">
        <f>IF(ISNUMBER(MATCH(AY$4,'Standardised Costs'!$E91:$H91,0)),'Standardised Costs'!$C87,0)*Inputs!$C33</f>
        <v>0</v>
      </c>
      <c r="AZ23" s="71">
        <f>IF(ISNUMBER(MATCH(AZ$4,'Standardised Costs'!$E91:$H91,0)),'Standardised Costs'!$C87,0)*Inputs!$C33</f>
        <v>0</v>
      </c>
      <c r="BA23" s="71">
        <f>IF(ISNUMBER(MATCH(BA$4,'Standardised Costs'!$E91:$H91,0)),'Standardised Costs'!$C87,0)*Inputs!$C33</f>
        <v>0</v>
      </c>
      <c r="BB23" s="71">
        <f>IF(ISNUMBER(MATCH(BB$4,'Standardised Costs'!$E91:$H91,0)),'Standardised Costs'!$C87,0)*Inputs!$C33</f>
        <v>0</v>
      </c>
      <c r="BC23" s="71">
        <f>IF(ISNUMBER(MATCH(BC$4,'Standardised Costs'!$E91:$H91,0)),'Standardised Costs'!$C87,0)*Inputs!$C33</f>
        <v>0</v>
      </c>
      <c r="BD23" s="71">
        <f>IF(ISNUMBER(MATCH(BD$4,'Standardised Costs'!$E91:$H91,0)),'Standardised Costs'!$C87,0)*Inputs!$C33</f>
        <v>0</v>
      </c>
      <c r="BE23" s="71">
        <f>IF(ISNUMBER(MATCH(BE$4,'Standardised Costs'!$E91:$H91,0)),'Standardised Costs'!$C87,0)*Inputs!$C33</f>
        <v>0</v>
      </c>
      <c r="BF23" s="71">
        <f>IF(ISNUMBER(MATCH(BF$4,'Standardised Costs'!$E91:$H91,0)),'Standardised Costs'!$C87,0)*Inputs!$C33</f>
        <v>0</v>
      </c>
      <c r="BG23" s="71">
        <f>IF(ISNUMBER(MATCH(BG$4,'Standardised Costs'!$E91:$H91,0)),'Standardised Costs'!$C87,0)*Inputs!$C33</f>
        <v>0</v>
      </c>
      <c r="BH23" s="71">
        <f>IF(ISNUMBER(MATCH(BH$4,'Standardised Costs'!$E91:$H91,0)),'Standardised Costs'!$C87,0)*Inputs!$C33</f>
        <v>0</v>
      </c>
      <c r="BI23" s="71">
        <f>IF(ISNUMBER(MATCH(BI$4,'Standardised Costs'!$E91:$H91,0)),'Standardised Costs'!$C87,0)*Inputs!$C33</f>
        <v>0</v>
      </c>
      <c r="BJ23" s="71">
        <f>IF(ISNUMBER(MATCH(BJ$4,'Standardised Costs'!$E91:$H91,0)),'Standardised Costs'!$C87,0)*Inputs!$C33</f>
        <v>0</v>
      </c>
      <c r="BK23" s="71">
        <f>IF(ISNUMBER(MATCH(BK$4,'Standardised Costs'!$E91:$H91,0)),'Standardised Costs'!$C87,0)*Inputs!$C33</f>
        <v>0</v>
      </c>
      <c r="BL23" s="71">
        <f>IF(ISNUMBER(MATCH(BL$4,'Standardised Costs'!$E91:$H91,0)),'Standardised Costs'!$C87,0)*Inputs!$C33</f>
        <v>0</v>
      </c>
      <c r="BM23" s="71">
        <f>IF(ISNUMBER(MATCH(BM$4,'Standardised Costs'!$E91:$H91,0)),'Standardised Costs'!$C87,0)*Inputs!$C33</f>
        <v>0</v>
      </c>
      <c r="BN23" s="71">
        <f>IF(ISNUMBER(MATCH(BN$4,'Standardised Costs'!$E91:$H91,0)),'Standardised Costs'!$C87,0)*Inputs!$C33</f>
        <v>0</v>
      </c>
      <c r="BO23" s="71">
        <f>IF(ISNUMBER(MATCH(BO$4,'Standardised Costs'!$E91:$H91,0)),'Standardised Costs'!$C87,0)*Inputs!$C33</f>
        <v>0</v>
      </c>
      <c r="BP23" s="71">
        <f>IF(ISNUMBER(MATCH(BP$4,'Standardised Costs'!$E91:$H91,0)),'Standardised Costs'!$C87,0)*Inputs!$C33</f>
        <v>0</v>
      </c>
      <c r="BQ23" s="71">
        <f>IF(ISNUMBER(MATCH(BQ$4,'Standardised Costs'!$E91:$H91,0)),'Standardised Costs'!$C87,0)*Inputs!$C33</f>
        <v>0</v>
      </c>
      <c r="BR23" s="71">
        <f>IF(ISNUMBER(MATCH(BR$4,'Standardised Costs'!$E91:$H91,0)),'Standardised Costs'!$C87,0)*Inputs!$C33</f>
        <v>0</v>
      </c>
      <c r="BS23" s="71">
        <f>IF(ISNUMBER(MATCH(BS$4,'Standardised Costs'!$E91:$H91,0)),'Standardised Costs'!$C87,0)*Inputs!$C33</f>
        <v>0</v>
      </c>
      <c r="BT23" s="71">
        <f>IF(ISNUMBER(MATCH(BT$4,'Standardised Costs'!$E91:$H91,0)),'Standardised Costs'!$C87,0)*Inputs!$C33</f>
        <v>0</v>
      </c>
      <c r="BU23" s="71">
        <f>IF(ISNUMBER(MATCH(BU$4,'Standardised Costs'!$E91:$H91,0)),'Standardised Costs'!$C87,0)*Inputs!$C33</f>
        <v>0</v>
      </c>
      <c r="BV23" s="71">
        <f>IF(ISNUMBER(MATCH(BV$4,'Standardised Costs'!$E91:$H91,0)),'Standardised Costs'!$C87,0)*Inputs!$C33</f>
        <v>0</v>
      </c>
      <c r="BW23" s="71">
        <f>IF(ISNUMBER(MATCH(BW$4,'Standardised Costs'!$E91:$H91,0)),'Standardised Costs'!$C87,0)*Inputs!$C33</f>
        <v>0</v>
      </c>
      <c r="BX23" s="71">
        <f>IF(ISNUMBER(MATCH(BX$4,'Standardised Costs'!$E91:$H91,0)),'Standardised Costs'!$C87,0)*Inputs!$C33</f>
        <v>0</v>
      </c>
      <c r="BY23" s="71">
        <f>IF(ISNUMBER(MATCH(BY$4,'Standardised Costs'!$E91:$H91,0)),'Standardised Costs'!$C87,0)*Inputs!$C33</f>
        <v>0</v>
      </c>
      <c r="BZ23" s="71">
        <f>IF(ISNUMBER(MATCH(BZ$4,'Standardised Costs'!$E91:$H91,0)),'Standardised Costs'!$C87,0)*Inputs!$C33</f>
        <v>0</v>
      </c>
      <c r="CA23" s="71">
        <f>IF(ISNUMBER(MATCH(CA$4,'Standardised Costs'!$E91:$H91,0)),'Standardised Costs'!$C87,0)*Inputs!$C33</f>
        <v>0</v>
      </c>
      <c r="CB23" s="71">
        <f>IF(ISNUMBER(MATCH(CB$4,'Standardised Costs'!$E91:$H91,0)),'Standardised Costs'!$C87,0)*Inputs!$C33</f>
        <v>0</v>
      </c>
      <c r="CC23" s="71">
        <f>IF(ISNUMBER(MATCH(CC$4,'Standardised Costs'!$E91:$H91,0)),'Standardised Costs'!$C87,0)*Inputs!$C33</f>
        <v>0</v>
      </c>
      <c r="CD23" s="71">
        <f>IF(ISNUMBER(MATCH(CD$4,'Standardised Costs'!$E91:$H91,0)),'Standardised Costs'!$C87,0)*Inputs!$C33</f>
        <v>0</v>
      </c>
      <c r="CE23" s="71">
        <f>IF(ISNUMBER(MATCH(CE$4,'Standardised Costs'!$E91:$H91,0)),'Standardised Costs'!$C87,0)*Inputs!$C33</f>
        <v>0</v>
      </c>
      <c r="CF23" s="71">
        <f>IF(ISNUMBER(MATCH(CF$4,'Standardised Costs'!$E91:$H91,0)),'Standardised Costs'!$C87,0)*Inputs!$C33</f>
        <v>0</v>
      </c>
      <c r="CG23" s="71">
        <f>IF(ISNUMBER(MATCH(CG$4,'Standardised Costs'!$E91:$H91,0)),'Standardised Costs'!$C87,0)*Inputs!$C33</f>
        <v>0</v>
      </c>
      <c r="CH23" s="71">
        <f>IF(ISNUMBER(MATCH(CH$4,'Standardised Costs'!$E91:$H91,0)),'Standardised Costs'!$C87,0)*Inputs!$C33</f>
        <v>0</v>
      </c>
      <c r="CI23" s="71">
        <f>IF(ISNUMBER(MATCH(CI$4,'Standardised Costs'!$E91:$H91,0)),'Standardised Costs'!$C87,0)*Inputs!$C33</f>
        <v>0</v>
      </c>
      <c r="CJ23" s="71">
        <f>IF(ISNUMBER(MATCH(CJ$4,'Standardised Costs'!$E91:$H91,0)),'Standardised Costs'!$C87,0)*Inputs!$C33</f>
        <v>0</v>
      </c>
      <c r="CK23" s="71">
        <f>IF(ISNUMBER(MATCH(CK$4,'Standardised Costs'!$E91:$H91,0)),'Standardised Costs'!$C87,0)*Inputs!$C33</f>
        <v>0</v>
      </c>
      <c r="CL23" s="71">
        <f>IF(ISNUMBER(MATCH(CL$4,'Standardised Costs'!$E91:$H91,0)),'Standardised Costs'!$C87,0)*Inputs!$C33</f>
        <v>0</v>
      </c>
      <c r="CM23" s="71">
        <f>IF(ISNUMBER(MATCH(CM$4,'Standardised Costs'!$E91:$H91,0)),'Standardised Costs'!$C87,0)*Inputs!$C33</f>
        <v>0</v>
      </c>
      <c r="CN23" s="71">
        <f>IF(ISNUMBER(MATCH(CN$4,'Standardised Costs'!$E91:$H91,0)),'Standardised Costs'!$C87,0)*Inputs!$C33</f>
        <v>0</v>
      </c>
      <c r="CO23" s="71">
        <f>IF(ISNUMBER(MATCH(CO$4,'Standardised Costs'!$E91:$H91,0)),'Standardised Costs'!$C87,0)*Inputs!$C33</f>
        <v>0</v>
      </c>
      <c r="CP23" s="71">
        <f>IF(ISNUMBER(MATCH(CP$4,'Standardised Costs'!$E91:$H91,0)),'Standardised Costs'!$C87,0)*Inputs!$C33</f>
        <v>0</v>
      </c>
      <c r="CQ23" s="71">
        <f>IF(ISNUMBER(MATCH(CQ$4,'Standardised Costs'!$E91:$H91,0)),'Standardised Costs'!$C87,0)*Inputs!$C33</f>
        <v>0</v>
      </c>
      <c r="CR23" s="71">
        <f>IF(ISNUMBER(MATCH(CR$4,'Standardised Costs'!$E91:$H91,0)),'Standardised Costs'!$C87,0)*Inputs!$C33</f>
        <v>0</v>
      </c>
      <c r="CS23" s="71">
        <f>IF(ISNUMBER(MATCH(CS$4,'Standardised Costs'!$E91:$H91,0)),'Standardised Costs'!$C87,0)*Inputs!$C33</f>
        <v>0</v>
      </c>
      <c r="CT23" s="71">
        <f>IF(ISNUMBER(MATCH(CT$4,'Standardised Costs'!$E91:$H91,0)),'Standardised Costs'!$C87,0)*Inputs!$C33</f>
        <v>0</v>
      </c>
      <c r="CU23" s="71">
        <f>IF(ISNUMBER(MATCH(CU$4,'Standardised Costs'!$E91:$H91,0)),'Standardised Costs'!$C87,0)*Inputs!$C33</f>
        <v>0</v>
      </c>
      <c r="CV23" s="71">
        <f>IF(ISNUMBER(MATCH(CV$4,'Standardised Costs'!$E91:$H91,0)),'Standardised Costs'!$C87,0)*Inputs!$C33</f>
        <v>0</v>
      </c>
      <c r="CW23" s="71">
        <f>IF(ISNUMBER(MATCH(CW$4,'Standardised Costs'!$E91:$H91,0)),'Standardised Costs'!$C87,0)*Inputs!$C33</f>
        <v>0</v>
      </c>
      <c r="CX23" s="71">
        <f>IF(ISNUMBER(MATCH(CX$4,'Standardised Costs'!$E91:$H91,0)),'Standardised Costs'!$C87,0)*Inputs!$C33</f>
        <v>0</v>
      </c>
      <c r="CY23" s="71">
        <f>IF(ISNUMBER(MATCH(CY$4,'Standardised Costs'!$E91:$H91,0)),'Standardised Costs'!$C87,0)*Inputs!$C33</f>
        <v>0</v>
      </c>
    </row>
    <row r="24" spans="1:103" s="68" customFormat="1" ht="12.75" customHeight="1" x14ac:dyDescent="0.2">
      <c r="A24" s="328"/>
      <c r="B24" s="73" t="s">
        <v>198</v>
      </c>
      <c r="C24" s="72">
        <f t="shared" si="0"/>
        <v>0</v>
      </c>
      <c r="D24" s="71">
        <f>IF(ISNUMBER(MATCH(D$4,'Standardised Costs'!$E88:$H88,0)),'Standardised Costs'!$C88,0)*Inputs!$C34</f>
        <v>0</v>
      </c>
      <c r="E24" s="71">
        <f>IF(ISNUMBER(MATCH(E$4,'Standardised Costs'!$E88:$H88,0)),'Standardised Costs'!$C88,0)*Inputs!$C34</f>
        <v>0</v>
      </c>
      <c r="F24" s="71">
        <f>IF(ISNUMBER(MATCH(F$4,'Standardised Costs'!$E88:$H88,0)),'Standardised Costs'!$C88,0)*Inputs!$C34</f>
        <v>0</v>
      </c>
      <c r="G24" s="71">
        <f>IF(ISNUMBER(MATCH(G$4,'Standardised Costs'!$E88:$H88,0)),'Standardised Costs'!$C88,0)*Inputs!$C34</f>
        <v>0</v>
      </c>
      <c r="H24" s="71">
        <f>IF(ISNUMBER(MATCH(H$4,'Standardised Costs'!$E88:$H88,0)),'Standardised Costs'!$C88,0)*Inputs!$C34</f>
        <v>0</v>
      </c>
      <c r="I24" s="71">
        <f>IF(ISNUMBER(MATCH(I$4,'Standardised Costs'!$E88:$H88,0)),'Standardised Costs'!$C88,0)*Inputs!$C34</f>
        <v>0</v>
      </c>
      <c r="J24" s="71">
        <f>IF(ISNUMBER(MATCH(J$4,'Standardised Costs'!$E88:$H88,0)),'Standardised Costs'!$C88,0)*Inputs!$C34</f>
        <v>0</v>
      </c>
      <c r="K24" s="71">
        <f>IF(ISNUMBER(MATCH(K$4,'Standardised Costs'!$E88:$H88,0)),'Standardised Costs'!$C88,0)*Inputs!$C34</f>
        <v>0</v>
      </c>
      <c r="L24" s="71">
        <f>IF(ISNUMBER(MATCH(L$4,'Standardised Costs'!$E88:$H88,0)),'Standardised Costs'!$C88,0)*Inputs!$C34</f>
        <v>0</v>
      </c>
      <c r="M24" s="71">
        <f>IF(ISNUMBER(MATCH(M$4,'Standardised Costs'!$E88:$H88,0)),'Standardised Costs'!$C88,0)*Inputs!$C34</f>
        <v>0</v>
      </c>
      <c r="N24" s="71">
        <f>IF(ISNUMBER(MATCH(N$4,'Standardised Costs'!$E88:$H88,0)),'Standardised Costs'!$C88,0)*Inputs!$C34</f>
        <v>0</v>
      </c>
      <c r="O24" s="71">
        <f>IF(ISNUMBER(MATCH(O$4,'Standardised Costs'!$E88:$H88,0)),'Standardised Costs'!$C88,0)*Inputs!$C34</f>
        <v>0</v>
      </c>
      <c r="P24" s="71">
        <f>IF(ISNUMBER(MATCH(P$4,'Standardised Costs'!$E88:$H88,0)),'Standardised Costs'!$C88,0)*Inputs!$C34</f>
        <v>0</v>
      </c>
      <c r="Q24" s="71">
        <f>IF(ISNUMBER(MATCH(Q$4,'Standardised Costs'!$E88:$H88,0)),'Standardised Costs'!$C88,0)*Inputs!$C34</f>
        <v>0</v>
      </c>
      <c r="R24" s="71">
        <f>IF(ISNUMBER(MATCH(R$4,'Standardised Costs'!$E88:$H88,0)),'Standardised Costs'!$C88,0)*Inputs!$C34</f>
        <v>0</v>
      </c>
      <c r="S24" s="71">
        <f>IF(ISNUMBER(MATCH(S$4,'Standardised Costs'!$E88:$H88,0)),'Standardised Costs'!$C88,0)*Inputs!$C34</f>
        <v>0</v>
      </c>
      <c r="T24" s="71">
        <f>IF(ISNUMBER(MATCH(T$4,'Standardised Costs'!$E88:$H88,0)),'Standardised Costs'!$C88,0)*Inputs!$C34</f>
        <v>0</v>
      </c>
      <c r="U24" s="71">
        <f>IF(ISNUMBER(MATCH(U$4,'Standardised Costs'!$E88:$H88,0)),'Standardised Costs'!$C88,0)*Inputs!$C34</f>
        <v>0</v>
      </c>
      <c r="V24" s="71">
        <f>IF(ISNUMBER(MATCH(V$4,'Standardised Costs'!$E88:$H88,0)),'Standardised Costs'!$C88,0)*Inputs!$C34</f>
        <v>0</v>
      </c>
      <c r="W24" s="71">
        <f>IF(ISNUMBER(MATCH(W$4,'Standardised Costs'!$E88:$H88,0)),'Standardised Costs'!$C88,0)*Inputs!$C34</f>
        <v>0</v>
      </c>
      <c r="X24" s="71">
        <f>IF(ISNUMBER(MATCH(X$4,'Standardised Costs'!$E88:$H88,0)),'Standardised Costs'!$C88,0)*Inputs!$C34</f>
        <v>0</v>
      </c>
      <c r="Y24" s="71">
        <f>IF(ISNUMBER(MATCH(Y$4,'Standardised Costs'!$E88:$H88,0)),'Standardised Costs'!$C88,0)*Inputs!$C34</f>
        <v>0</v>
      </c>
      <c r="Z24" s="71">
        <f>IF(ISNUMBER(MATCH(Z$4,'Standardised Costs'!$E88:$H88,0)),'Standardised Costs'!$C88,0)*Inputs!$C34</f>
        <v>0</v>
      </c>
      <c r="AA24" s="71">
        <f>IF(ISNUMBER(MATCH(AA$4,'Standardised Costs'!$E88:$H88,0)),'Standardised Costs'!$C88,0)*Inputs!$C34</f>
        <v>0</v>
      </c>
      <c r="AB24" s="71">
        <f>IF(ISNUMBER(MATCH(AB$4,'Standardised Costs'!$E88:$H88,0)),'Standardised Costs'!$C88,0)*Inputs!$C34</f>
        <v>0</v>
      </c>
      <c r="AC24" s="71">
        <f>IF(ISNUMBER(MATCH(AC$4,'Standardised Costs'!$E88:$H88,0)),'Standardised Costs'!$C88,0)*Inputs!$C34</f>
        <v>0</v>
      </c>
      <c r="AD24" s="71">
        <f>IF(ISNUMBER(MATCH(AD$4,'Standardised Costs'!$E88:$H88,0)),'Standardised Costs'!$C88,0)*Inputs!$C34</f>
        <v>0</v>
      </c>
      <c r="AE24" s="71">
        <f>IF(ISNUMBER(MATCH(AE$4,'Standardised Costs'!$E88:$H88,0)),'Standardised Costs'!$C88,0)*Inputs!$C34</f>
        <v>0</v>
      </c>
      <c r="AF24" s="71">
        <f>IF(ISNUMBER(MATCH(AF$4,'Standardised Costs'!$E88:$H88,0)),'Standardised Costs'!$C88,0)*Inputs!$C34</f>
        <v>0</v>
      </c>
      <c r="AG24" s="71">
        <f>IF(ISNUMBER(MATCH(AG$4,'Standardised Costs'!$E88:$H88,0)),'Standardised Costs'!$C88,0)*Inputs!$C34</f>
        <v>0</v>
      </c>
      <c r="AH24" s="71">
        <f>IF(ISNUMBER(MATCH(AH$4,'Standardised Costs'!$E88:$H88,0)),'Standardised Costs'!$C88,0)*Inputs!$C34</f>
        <v>0</v>
      </c>
      <c r="AI24" s="71">
        <f>IF(ISNUMBER(MATCH(AI$4,'Standardised Costs'!$E88:$H88,0)),'Standardised Costs'!$C88,0)*Inputs!$C34</f>
        <v>0</v>
      </c>
      <c r="AJ24" s="71">
        <f>IF(ISNUMBER(MATCH(AJ$4,'Standardised Costs'!$E88:$H88,0)),'Standardised Costs'!$C88,0)*Inputs!$C34</f>
        <v>0</v>
      </c>
      <c r="AK24" s="71">
        <f>IF(ISNUMBER(MATCH(AK$4,'Standardised Costs'!$E88:$H88,0)),'Standardised Costs'!$C88,0)*Inputs!$C34</f>
        <v>0</v>
      </c>
      <c r="AL24" s="71">
        <f>IF(ISNUMBER(MATCH(AL$4,'Standardised Costs'!$E88:$H88,0)),'Standardised Costs'!$C88,0)*Inputs!$C34</f>
        <v>0</v>
      </c>
      <c r="AM24" s="71">
        <f>IF(ISNUMBER(MATCH(AM$4,'Standardised Costs'!$E88:$H88,0)),'Standardised Costs'!$C88,0)*Inputs!$C34</f>
        <v>0</v>
      </c>
      <c r="AN24" s="71">
        <f>IF(ISNUMBER(MATCH(AN$4,'Standardised Costs'!$E88:$H88,0)),'Standardised Costs'!$C88,0)*Inputs!$C34</f>
        <v>0</v>
      </c>
      <c r="AO24" s="71">
        <f>IF(ISNUMBER(MATCH(AO$4,'Standardised Costs'!$E88:$H88,0)),'Standardised Costs'!$C88,0)*Inputs!$C34</f>
        <v>0</v>
      </c>
      <c r="AP24" s="71">
        <f>IF(ISNUMBER(MATCH(AP$4,'Standardised Costs'!$E88:$H88,0)),'Standardised Costs'!$C88,0)*Inputs!$C34</f>
        <v>0</v>
      </c>
      <c r="AQ24" s="71">
        <f>IF(ISNUMBER(MATCH(AQ$4,'Standardised Costs'!$E88:$H88,0)),'Standardised Costs'!$C88,0)*Inputs!$C34</f>
        <v>0</v>
      </c>
      <c r="AR24" s="71">
        <f>IF(ISNUMBER(MATCH(AR$4,'Standardised Costs'!$E88:$H88,0)),'Standardised Costs'!$C88,0)*Inputs!$C34</f>
        <v>0</v>
      </c>
      <c r="AS24" s="71">
        <f>IF(ISNUMBER(MATCH(AS$4,'Standardised Costs'!$E88:$H88,0)),'Standardised Costs'!$C88,0)*Inputs!$C34</f>
        <v>0</v>
      </c>
      <c r="AT24" s="71">
        <f>IF(ISNUMBER(MATCH(AT$4,'Standardised Costs'!$E88:$H88,0)),'Standardised Costs'!$C88,0)*Inputs!$C34</f>
        <v>0</v>
      </c>
      <c r="AU24" s="71">
        <f>IF(ISNUMBER(MATCH(AU$4,'Standardised Costs'!$E88:$H88,0)),'Standardised Costs'!$C88,0)*Inputs!$C34</f>
        <v>0</v>
      </c>
      <c r="AV24" s="71">
        <f>IF(ISNUMBER(MATCH(AV$4,'Standardised Costs'!$E88:$H88,0)),'Standardised Costs'!$C88,0)*Inputs!$C34</f>
        <v>0</v>
      </c>
      <c r="AW24" s="71">
        <f>IF(ISNUMBER(MATCH(AW$4,'Standardised Costs'!$E88:$H88,0)),'Standardised Costs'!$C88,0)*Inputs!$C34</f>
        <v>0</v>
      </c>
      <c r="AX24" s="71">
        <f>IF(ISNUMBER(MATCH(AX$4,'Standardised Costs'!$E88:$H88,0)),'Standardised Costs'!$C88,0)*Inputs!$C34</f>
        <v>0</v>
      </c>
      <c r="AY24" s="71">
        <f>IF(ISNUMBER(MATCH(AY$4,'Standardised Costs'!$E88:$H88,0)),'Standardised Costs'!$C88,0)*Inputs!$C34</f>
        <v>0</v>
      </c>
      <c r="AZ24" s="71">
        <f>IF(ISNUMBER(MATCH(AZ$4,'Standardised Costs'!$E88:$H88,0)),'Standardised Costs'!$C88,0)*Inputs!$C34</f>
        <v>0</v>
      </c>
      <c r="BA24" s="71">
        <f>IF(ISNUMBER(MATCH(BA$4,'Standardised Costs'!$E88:$H88,0)),'Standardised Costs'!$C88,0)*Inputs!$C34</f>
        <v>0</v>
      </c>
      <c r="BB24" s="71">
        <f>IF(ISNUMBER(MATCH(BB$4,'Standardised Costs'!$E88:$H88,0)),'Standardised Costs'!$C88,0)*Inputs!$C34</f>
        <v>0</v>
      </c>
      <c r="BC24" s="71">
        <f>IF(ISNUMBER(MATCH(BC$4,'Standardised Costs'!$E88:$H88,0)),'Standardised Costs'!$C88,0)*Inputs!$C34</f>
        <v>0</v>
      </c>
      <c r="BD24" s="71">
        <f>IF(ISNUMBER(MATCH(BD$4,'Standardised Costs'!$E88:$H88,0)),'Standardised Costs'!$C88,0)*Inputs!$C34</f>
        <v>0</v>
      </c>
      <c r="BE24" s="71">
        <f>IF(ISNUMBER(MATCH(BE$4,'Standardised Costs'!$E88:$H88,0)),'Standardised Costs'!$C88,0)*Inputs!$C34</f>
        <v>0</v>
      </c>
      <c r="BF24" s="71">
        <f>IF(ISNUMBER(MATCH(BF$4,'Standardised Costs'!$E88:$H88,0)),'Standardised Costs'!$C88,0)*Inputs!$C34</f>
        <v>0</v>
      </c>
      <c r="BG24" s="71">
        <f>IF(ISNUMBER(MATCH(BG$4,'Standardised Costs'!$E88:$H88,0)),'Standardised Costs'!$C88,0)*Inputs!$C34</f>
        <v>0</v>
      </c>
      <c r="BH24" s="71">
        <f>IF(ISNUMBER(MATCH(BH$4,'Standardised Costs'!$E88:$H88,0)),'Standardised Costs'!$C88,0)*Inputs!$C34</f>
        <v>0</v>
      </c>
      <c r="BI24" s="71">
        <f>IF(ISNUMBER(MATCH(BI$4,'Standardised Costs'!$E88:$H88,0)),'Standardised Costs'!$C88,0)*Inputs!$C34</f>
        <v>0</v>
      </c>
      <c r="BJ24" s="71">
        <f>IF(ISNUMBER(MATCH(BJ$4,'Standardised Costs'!$E88:$H88,0)),'Standardised Costs'!$C88,0)*Inputs!$C34</f>
        <v>0</v>
      </c>
      <c r="BK24" s="71">
        <f>IF(ISNUMBER(MATCH(BK$4,'Standardised Costs'!$E88:$H88,0)),'Standardised Costs'!$C88,0)*Inputs!$C34</f>
        <v>0</v>
      </c>
      <c r="BL24" s="71">
        <f>IF(ISNUMBER(MATCH(BL$4,'Standardised Costs'!$E88:$H88,0)),'Standardised Costs'!$C88,0)*Inputs!$C34</f>
        <v>0</v>
      </c>
      <c r="BM24" s="71">
        <f>IF(ISNUMBER(MATCH(BM$4,'Standardised Costs'!$E88:$H88,0)),'Standardised Costs'!$C88,0)*Inputs!$C34</f>
        <v>0</v>
      </c>
      <c r="BN24" s="71">
        <f>IF(ISNUMBER(MATCH(BN$4,'Standardised Costs'!$E88:$H88,0)),'Standardised Costs'!$C88,0)*Inputs!$C34</f>
        <v>0</v>
      </c>
      <c r="BO24" s="71">
        <f>IF(ISNUMBER(MATCH(BO$4,'Standardised Costs'!$E88:$H88,0)),'Standardised Costs'!$C88,0)*Inputs!$C34</f>
        <v>0</v>
      </c>
      <c r="BP24" s="71">
        <f>IF(ISNUMBER(MATCH(BP$4,'Standardised Costs'!$E88:$H88,0)),'Standardised Costs'!$C88,0)*Inputs!$C34</f>
        <v>0</v>
      </c>
      <c r="BQ24" s="71">
        <f>IF(ISNUMBER(MATCH(BQ$4,'Standardised Costs'!$E88:$H88,0)),'Standardised Costs'!$C88,0)*Inputs!$C34</f>
        <v>0</v>
      </c>
      <c r="BR24" s="71">
        <f>IF(ISNUMBER(MATCH(BR$4,'Standardised Costs'!$E88:$H88,0)),'Standardised Costs'!$C88,0)*Inputs!$C34</f>
        <v>0</v>
      </c>
      <c r="BS24" s="71">
        <f>IF(ISNUMBER(MATCH(BS$4,'Standardised Costs'!$E88:$H88,0)),'Standardised Costs'!$C88,0)*Inputs!$C34</f>
        <v>0</v>
      </c>
      <c r="BT24" s="71">
        <f>IF(ISNUMBER(MATCH(BT$4,'Standardised Costs'!$E88:$H88,0)),'Standardised Costs'!$C88,0)*Inputs!$C34</f>
        <v>0</v>
      </c>
      <c r="BU24" s="71">
        <f>IF(ISNUMBER(MATCH(BU$4,'Standardised Costs'!$E88:$H88,0)),'Standardised Costs'!$C88,0)*Inputs!$C34</f>
        <v>0</v>
      </c>
      <c r="BV24" s="71">
        <f>IF(ISNUMBER(MATCH(BV$4,'Standardised Costs'!$E88:$H88,0)),'Standardised Costs'!$C88,0)*Inputs!$C34</f>
        <v>0</v>
      </c>
      <c r="BW24" s="71">
        <f>IF(ISNUMBER(MATCH(BW$4,'Standardised Costs'!$E88:$H88,0)),'Standardised Costs'!$C88,0)*Inputs!$C34</f>
        <v>0</v>
      </c>
      <c r="BX24" s="71">
        <f>IF(ISNUMBER(MATCH(BX$4,'Standardised Costs'!$E88:$H88,0)),'Standardised Costs'!$C88,0)*Inputs!$C34</f>
        <v>0</v>
      </c>
      <c r="BY24" s="71">
        <f>IF(ISNUMBER(MATCH(BY$4,'Standardised Costs'!$E88:$H88,0)),'Standardised Costs'!$C88,0)*Inputs!$C34</f>
        <v>0</v>
      </c>
      <c r="BZ24" s="71">
        <f>IF(ISNUMBER(MATCH(BZ$4,'Standardised Costs'!$E88:$H88,0)),'Standardised Costs'!$C88,0)*Inputs!$C34</f>
        <v>0</v>
      </c>
      <c r="CA24" s="71">
        <f>IF(ISNUMBER(MATCH(CA$4,'Standardised Costs'!$E88:$H88,0)),'Standardised Costs'!$C88,0)*Inputs!$C34</f>
        <v>0</v>
      </c>
      <c r="CB24" s="71">
        <f>IF(ISNUMBER(MATCH(CB$4,'Standardised Costs'!$E88:$H88,0)),'Standardised Costs'!$C88,0)*Inputs!$C34</f>
        <v>0</v>
      </c>
      <c r="CC24" s="71">
        <f>IF(ISNUMBER(MATCH(CC$4,'Standardised Costs'!$E88:$H88,0)),'Standardised Costs'!$C88,0)*Inputs!$C34</f>
        <v>0</v>
      </c>
      <c r="CD24" s="71">
        <f>IF(ISNUMBER(MATCH(CD$4,'Standardised Costs'!$E88:$H88,0)),'Standardised Costs'!$C88,0)*Inputs!$C34</f>
        <v>0</v>
      </c>
      <c r="CE24" s="71">
        <f>IF(ISNUMBER(MATCH(CE$4,'Standardised Costs'!$E88:$H88,0)),'Standardised Costs'!$C88,0)*Inputs!$C34</f>
        <v>0</v>
      </c>
      <c r="CF24" s="71">
        <f>IF(ISNUMBER(MATCH(CF$4,'Standardised Costs'!$E88:$H88,0)),'Standardised Costs'!$C88,0)*Inputs!$C34</f>
        <v>0</v>
      </c>
      <c r="CG24" s="71">
        <f>IF(ISNUMBER(MATCH(CG$4,'Standardised Costs'!$E88:$H88,0)),'Standardised Costs'!$C88,0)*Inputs!$C34</f>
        <v>0</v>
      </c>
      <c r="CH24" s="71">
        <f>IF(ISNUMBER(MATCH(CH$4,'Standardised Costs'!$E88:$H88,0)),'Standardised Costs'!$C88,0)*Inputs!$C34</f>
        <v>0</v>
      </c>
      <c r="CI24" s="71">
        <f>IF(ISNUMBER(MATCH(CI$4,'Standardised Costs'!$E88:$H88,0)),'Standardised Costs'!$C88,0)*Inputs!$C34</f>
        <v>0</v>
      </c>
      <c r="CJ24" s="71">
        <f>IF(ISNUMBER(MATCH(CJ$4,'Standardised Costs'!$E88:$H88,0)),'Standardised Costs'!$C88,0)*Inputs!$C34</f>
        <v>0</v>
      </c>
      <c r="CK24" s="71">
        <f>IF(ISNUMBER(MATCH(CK$4,'Standardised Costs'!$E88:$H88,0)),'Standardised Costs'!$C88,0)*Inputs!$C34</f>
        <v>0</v>
      </c>
      <c r="CL24" s="71">
        <f>IF(ISNUMBER(MATCH(CL$4,'Standardised Costs'!$E88:$H88,0)),'Standardised Costs'!$C88,0)*Inputs!$C34</f>
        <v>0</v>
      </c>
      <c r="CM24" s="71">
        <f>IF(ISNUMBER(MATCH(CM$4,'Standardised Costs'!$E88:$H88,0)),'Standardised Costs'!$C88,0)*Inputs!$C34</f>
        <v>0</v>
      </c>
      <c r="CN24" s="71">
        <f>IF(ISNUMBER(MATCH(CN$4,'Standardised Costs'!$E88:$H88,0)),'Standardised Costs'!$C88,0)*Inputs!$C34</f>
        <v>0</v>
      </c>
      <c r="CO24" s="71">
        <f>IF(ISNUMBER(MATCH(CO$4,'Standardised Costs'!$E88:$H88,0)),'Standardised Costs'!$C88,0)*Inputs!$C34</f>
        <v>0</v>
      </c>
      <c r="CP24" s="71">
        <f>IF(ISNUMBER(MATCH(CP$4,'Standardised Costs'!$E88:$H88,0)),'Standardised Costs'!$C88,0)*Inputs!$C34</f>
        <v>0</v>
      </c>
      <c r="CQ24" s="71">
        <f>IF(ISNUMBER(MATCH(CQ$4,'Standardised Costs'!$E88:$H88,0)),'Standardised Costs'!$C88,0)*Inputs!$C34</f>
        <v>0</v>
      </c>
      <c r="CR24" s="71">
        <f>IF(ISNUMBER(MATCH(CR$4,'Standardised Costs'!$E88:$H88,0)),'Standardised Costs'!$C88,0)*Inputs!$C34</f>
        <v>0</v>
      </c>
      <c r="CS24" s="71">
        <f>IF(ISNUMBER(MATCH(CS$4,'Standardised Costs'!$E88:$H88,0)),'Standardised Costs'!$C88,0)*Inputs!$C34</f>
        <v>0</v>
      </c>
      <c r="CT24" s="71">
        <f>IF(ISNUMBER(MATCH(CT$4,'Standardised Costs'!$E88:$H88,0)),'Standardised Costs'!$C88,0)*Inputs!$C34</f>
        <v>0</v>
      </c>
      <c r="CU24" s="71">
        <f>IF(ISNUMBER(MATCH(CU$4,'Standardised Costs'!$E88:$H88,0)),'Standardised Costs'!$C88,0)*Inputs!$C34</f>
        <v>0</v>
      </c>
      <c r="CV24" s="71">
        <f>IF(ISNUMBER(MATCH(CV$4,'Standardised Costs'!$E88:$H88,0)),'Standardised Costs'!$C88,0)*Inputs!$C34</f>
        <v>0</v>
      </c>
      <c r="CW24" s="71">
        <f>IF(ISNUMBER(MATCH(CW$4,'Standardised Costs'!$E88:$H88,0)),'Standardised Costs'!$C88,0)*Inputs!$C34</f>
        <v>0</v>
      </c>
      <c r="CX24" s="71">
        <f>IF(ISNUMBER(MATCH(CX$4,'Standardised Costs'!$E88:$H88,0)),'Standardised Costs'!$C88,0)*Inputs!$C34</f>
        <v>0</v>
      </c>
      <c r="CY24" s="71">
        <f>IF(ISNUMBER(MATCH(CY$4,'Standardised Costs'!$E88:$H88,0)),'Standardised Costs'!$C88,0)*Inputs!$C34</f>
        <v>0</v>
      </c>
    </row>
    <row r="25" spans="1:103" s="68" customFormat="1" ht="12.75" customHeight="1" x14ac:dyDescent="0.2">
      <c r="A25" s="328"/>
      <c r="B25" s="69" t="s">
        <v>199</v>
      </c>
      <c r="C25" s="72">
        <f t="shared" si="0"/>
        <v>0</v>
      </c>
      <c r="D25" s="71">
        <f>IF(ISNUMBER(MATCH(D$4,'Standardised Costs'!$E89:$H89,0)),'Standardised Costs'!$C89,0)*Inputs!$C37</f>
        <v>0</v>
      </c>
      <c r="E25" s="71">
        <f>IF(ISNUMBER(MATCH(E$4,'Standardised Costs'!$E89:$H89,0)),'Standardised Costs'!$C89,0)*Inputs!$C37</f>
        <v>0</v>
      </c>
      <c r="F25" s="71">
        <f>IF(ISNUMBER(MATCH(F$4,'Standardised Costs'!$E89:$H89,0)),'Standardised Costs'!$C89,0)*Inputs!$C37</f>
        <v>0</v>
      </c>
      <c r="G25" s="71">
        <f>IF(ISNUMBER(MATCH(G$4,'Standardised Costs'!$E89:$H89,0)),'Standardised Costs'!$C89,0)*Inputs!$C37</f>
        <v>0</v>
      </c>
      <c r="H25" s="71">
        <f>IF(ISNUMBER(MATCH(H$4,'Standardised Costs'!$E89:$H89,0)),'Standardised Costs'!$C89,0)*Inputs!$C37</f>
        <v>0</v>
      </c>
      <c r="I25" s="71">
        <f>IF(ISNUMBER(MATCH(I$4,'Standardised Costs'!$E89:$H89,0)),'Standardised Costs'!$C89,0)*Inputs!$C37</f>
        <v>0</v>
      </c>
      <c r="J25" s="71">
        <f>IF(ISNUMBER(MATCH(J$4,'Standardised Costs'!$E89:$H89,0)),'Standardised Costs'!$C89,0)*Inputs!$C37</f>
        <v>0</v>
      </c>
      <c r="K25" s="71">
        <f>IF(ISNUMBER(MATCH(K$4,'Standardised Costs'!$E89:$H89,0)),'Standardised Costs'!$C89,0)*Inputs!$C37</f>
        <v>0</v>
      </c>
      <c r="L25" s="71">
        <f>IF(ISNUMBER(MATCH(L$4,'Standardised Costs'!$E89:$H89,0)),'Standardised Costs'!$C89,0)*Inputs!$C37</f>
        <v>0</v>
      </c>
      <c r="M25" s="71">
        <f>IF(ISNUMBER(MATCH(M$4,'Standardised Costs'!$E89:$H89,0)),'Standardised Costs'!$C89,0)*Inputs!$C37</f>
        <v>0</v>
      </c>
      <c r="N25" s="71">
        <f>IF(ISNUMBER(MATCH(N$4,'Standardised Costs'!$E89:$H89,0)),'Standardised Costs'!$C89,0)*Inputs!$C37</f>
        <v>0</v>
      </c>
      <c r="O25" s="71">
        <f>IF(ISNUMBER(MATCH(O$4,'Standardised Costs'!$E89:$H89,0)),'Standardised Costs'!$C89,0)*Inputs!$C37</f>
        <v>0</v>
      </c>
      <c r="P25" s="71">
        <f>IF(ISNUMBER(MATCH(P$4,'Standardised Costs'!$E89:$H89,0)),'Standardised Costs'!$C89,0)*Inputs!$C37</f>
        <v>0</v>
      </c>
      <c r="Q25" s="71">
        <f>IF(ISNUMBER(MATCH(Q$4,'Standardised Costs'!$E89:$H89,0)),'Standardised Costs'!$C89,0)*Inputs!$C37</f>
        <v>0</v>
      </c>
      <c r="R25" s="71">
        <f>IF(ISNUMBER(MATCH(R$4,'Standardised Costs'!$E89:$H89,0)),'Standardised Costs'!$C89,0)*Inputs!$C37</f>
        <v>0</v>
      </c>
      <c r="S25" s="71">
        <f>IF(ISNUMBER(MATCH(S$4,'Standardised Costs'!$E89:$H89,0)),'Standardised Costs'!$C89,0)*Inputs!$C37</f>
        <v>0</v>
      </c>
      <c r="T25" s="71">
        <f>IF(ISNUMBER(MATCH(T$4,'Standardised Costs'!$E89:$H89,0)),'Standardised Costs'!$C89,0)*Inputs!$C37</f>
        <v>0</v>
      </c>
      <c r="U25" s="71">
        <f>IF(ISNUMBER(MATCH(U$4,'Standardised Costs'!$E89:$H89,0)),'Standardised Costs'!$C89,0)*Inputs!$C37</f>
        <v>0</v>
      </c>
      <c r="V25" s="71">
        <f>IF(ISNUMBER(MATCH(V$4,'Standardised Costs'!$E89:$H89,0)),'Standardised Costs'!$C89,0)*Inputs!$C37</f>
        <v>0</v>
      </c>
      <c r="W25" s="71">
        <f>IF(ISNUMBER(MATCH(W$4,'Standardised Costs'!$E89:$H89,0)),'Standardised Costs'!$C89,0)*Inputs!$C37</f>
        <v>0</v>
      </c>
      <c r="X25" s="71">
        <f>IF(ISNUMBER(MATCH(X$4,'Standardised Costs'!$E89:$H89,0)),'Standardised Costs'!$C89,0)*Inputs!$C37</f>
        <v>0</v>
      </c>
      <c r="Y25" s="71">
        <f>IF(ISNUMBER(MATCH(Y$4,'Standardised Costs'!$E89:$H89,0)),'Standardised Costs'!$C89,0)*Inputs!$C37</f>
        <v>0</v>
      </c>
      <c r="Z25" s="71">
        <f>IF(ISNUMBER(MATCH(Z$4,'Standardised Costs'!$E89:$H89,0)),'Standardised Costs'!$C89,0)*Inputs!$C37</f>
        <v>0</v>
      </c>
      <c r="AA25" s="71">
        <f>IF(ISNUMBER(MATCH(AA$4,'Standardised Costs'!$E89:$H89,0)),'Standardised Costs'!$C89,0)*Inputs!$C37</f>
        <v>0</v>
      </c>
      <c r="AB25" s="71">
        <f>IF(ISNUMBER(MATCH(AB$4,'Standardised Costs'!$E89:$H89,0)),'Standardised Costs'!$C89,0)*Inputs!$C37</f>
        <v>0</v>
      </c>
      <c r="AC25" s="71">
        <f>IF(ISNUMBER(MATCH(AC$4,'Standardised Costs'!$E89:$H89,0)),'Standardised Costs'!$C89,0)*Inputs!$C37</f>
        <v>0</v>
      </c>
      <c r="AD25" s="71">
        <f>IF(ISNUMBER(MATCH(AD$4,'Standardised Costs'!$E89:$H89,0)),'Standardised Costs'!$C89,0)*Inputs!$C37</f>
        <v>0</v>
      </c>
      <c r="AE25" s="71">
        <f>IF(ISNUMBER(MATCH(AE$4,'Standardised Costs'!$E89:$H89,0)),'Standardised Costs'!$C89,0)*Inputs!$C37</f>
        <v>0</v>
      </c>
      <c r="AF25" s="71">
        <f>IF(ISNUMBER(MATCH(AF$4,'Standardised Costs'!$E89:$H89,0)),'Standardised Costs'!$C89,0)*Inputs!$C37</f>
        <v>0</v>
      </c>
      <c r="AG25" s="71">
        <f>IF(ISNUMBER(MATCH(AG$4,'Standardised Costs'!$E89:$H89,0)),'Standardised Costs'!$C89,0)*Inputs!$C37</f>
        <v>0</v>
      </c>
      <c r="AH25" s="71">
        <f>IF(ISNUMBER(MATCH(AH$4,'Standardised Costs'!$E89:$H89,0)),'Standardised Costs'!$C89,0)*Inputs!$C37</f>
        <v>0</v>
      </c>
      <c r="AI25" s="71">
        <f>IF(ISNUMBER(MATCH(AI$4,'Standardised Costs'!$E89:$H89,0)),'Standardised Costs'!$C89,0)*Inputs!$C37</f>
        <v>0</v>
      </c>
      <c r="AJ25" s="71">
        <f>IF(ISNUMBER(MATCH(AJ$4,'Standardised Costs'!$E89:$H89,0)),'Standardised Costs'!$C89,0)*Inputs!$C37</f>
        <v>0</v>
      </c>
      <c r="AK25" s="71">
        <f>IF(ISNUMBER(MATCH(AK$4,'Standardised Costs'!$E89:$H89,0)),'Standardised Costs'!$C89,0)*Inputs!$C37</f>
        <v>0</v>
      </c>
      <c r="AL25" s="71">
        <f>IF(ISNUMBER(MATCH(AL$4,'Standardised Costs'!$E89:$H89,0)),'Standardised Costs'!$C89,0)*Inputs!$C37</f>
        <v>0</v>
      </c>
      <c r="AM25" s="71">
        <f>IF(ISNUMBER(MATCH(AM$4,'Standardised Costs'!$E89:$H89,0)),'Standardised Costs'!$C89,0)*Inputs!$C37</f>
        <v>0</v>
      </c>
      <c r="AN25" s="71">
        <f>IF(ISNUMBER(MATCH(AN$4,'Standardised Costs'!$E89:$H89,0)),'Standardised Costs'!$C89,0)*Inputs!$C37</f>
        <v>0</v>
      </c>
      <c r="AO25" s="71">
        <f>IF(ISNUMBER(MATCH(AO$4,'Standardised Costs'!$E89:$H89,0)),'Standardised Costs'!$C89,0)*Inputs!$C37</f>
        <v>0</v>
      </c>
      <c r="AP25" s="71">
        <f>IF(ISNUMBER(MATCH(AP$4,'Standardised Costs'!$E89:$H89,0)),'Standardised Costs'!$C89,0)*Inputs!$C37</f>
        <v>0</v>
      </c>
      <c r="AQ25" s="71">
        <f>IF(ISNUMBER(MATCH(AQ$4,'Standardised Costs'!$E89:$H89,0)),'Standardised Costs'!$C89,0)*Inputs!$C37</f>
        <v>0</v>
      </c>
      <c r="AR25" s="71">
        <f>IF(ISNUMBER(MATCH(AR$4,'Standardised Costs'!$E89:$H89,0)),'Standardised Costs'!$C89,0)*Inputs!$C37</f>
        <v>0</v>
      </c>
      <c r="AS25" s="71">
        <f>IF(ISNUMBER(MATCH(AS$4,'Standardised Costs'!$E89:$H89,0)),'Standardised Costs'!$C89,0)*Inputs!$C37</f>
        <v>0</v>
      </c>
      <c r="AT25" s="71">
        <f>IF(ISNUMBER(MATCH(AT$4,'Standardised Costs'!$E89:$H89,0)),'Standardised Costs'!$C89,0)*Inputs!$C37</f>
        <v>0</v>
      </c>
      <c r="AU25" s="71">
        <f>IF(ISNUMBER(MATCH(AU$4,'Standardised Costs'!$E89:$H89,0)),'Standardised Costs'!$C89,0)*Inputs!$C37</f>
        <v>0</v>
      </c>
      <c r="AV25" s="71">
        <f>IF(ISNUMBER(MATCH(AV$4,'Standardised Costs'!$E89:$H89,0)),'Standardised Costs'!$C89,0)*Inputs!$C37</f>
        <v>0</v>
      </c>
      <c r="AW25" s="71">
        <f>IF(ISNUMBER(MATCH(AW$4,'Standardised Costs'!$E89:$H89,0)),'Standardised Costs'!$C89,0)*Inputs!$C37</f>
        <v>0</v>
      </c>
      <c r="AX25" s="71">
        <f>IF(ISNUMBER(MATCH(AX$4,'Standardised Costs'!$E89:$H89,0)),'Standardised Costs'!$C89,0)*Inputs!$C37</f>
        <v>0</v>
      </c>
      <c r="AY25" s="71">
        <f>IF(ISNUMBER(MATCH(AY$4,'Standardised Costs'!$E89:$H89,0)),'Standardised Costs'!$C89,0)*Inputs!$C37</f>
        <v>0</v>
      </c>
      <c r="AZ25" s="71">
        <f>IF(ISNUMBER(MATCH(AZ$4,'Standardised Costs'!$E89:$H89,0)),'Standardised Costs'!$C89,0)*Inputs!$C37</f>
        <v>0</v>
      </c>
      <c r="BA25" s="71">
        <f>IF(ISNUMBER(MATCH(BA$4,'Standardised Costs'!$E89:$H89,0)),'Standardised Costs'!$C89,0)*Inputs!$C37</f>
        <v>0</v>
      </c>
      <c r="BB25" s="71">
        <f>IF(ISNUMBER(MATCH(BB$4,'Standardised Costs'!$E89:$H89,0)),'Standardised Costs'!$C89,0)*Inputs!$C37</f>
        <v>0</v>
      </c>
      <c r="BC25" s="71">
        <f>IF(ISNUMBER(MATCH(BC$4,'Standardised Costs'!$E89:$H89,0)),'Standardised Costs'!$C89,0)*Inputs!$C37</f>
        <v>0</v>
      </c>
      <c r="BD25" s="71">
        <f>IF(ISNUMBER(MATCH(BD$4,'Standardised Costs'!$E89:$H89,0)),'Standardised Costs'!$C89,0)*Inputs!$C37</f>
        <v>0</v>
      </c>
      <c r="BE25" s="71">
        <f>IF(ISNUMBER(MATCH(BE$4,'Standardised Costs'!$E89:$H89,0)),'Standardised Costs'!$C89,0)*Inputs!$C37</f>
        <v>0</v>
      </c>
      <c r="BF25" s="71">
        <f>IF(ISNUMBER(MATCH(BF$4,'Standardised Costs'!$E89:$H89,0)),'Standardised Costs'!$C89,0)*Inputs!$C37</f>
        <v>0</v>
      </c>
      <c r="BG25" s="71">
        <f>IF(ISNUMBER(MATCH(BG$4,'Standardised Costs'!$E89:$H89,0)),'Standardised Costs'!$C89,0)*Inputs!$C37</f>
        <v>0</v>
      </c>
      <c r="BH25" s="71">
        <f>IF(ISNUMBER(MATCH(BH$4,'Standardised Costs'!$E89:$H89,0)),'Standardised Costs'!$C89,0)*Inputs!$C37</f>
        <v>0</v>
      </c>
      <c r="BI25" s="71">
        <f>IF(ISNUMBER(MATCH(BI$4,'Standardised Costs'!$E89:$H89,0)),'Standardised Costs'!$C89,0)*Inputs!$C37</f>
        <v>0</v>
      </c>
      <c r="BJ25" s="71">
        <f>IF(ISNUMBER(MATCH(BJ$4,'Standardised Costs'!$E89:$H89,0)),'Standardised Costs'!$C89,0)*Inputs!$C37</f>
        <v>0</v>
      </c>
      <c r="BK25" s="71">
        <f>IF(ISNUMBER(MATCH(BK$4,'Standardised Costs'!$E89:$H89,0)),'Standardised Costs'!$C89,0)*Inputs!$C37</f>
        <v>0</v>
      </c>
      <c r="BL25" s="71">
        <f>IF(ISNUMBER(MATCH(BL$4,'Standardised Costs'!$E89:$H89,0)),'Standardised Costs'!$C89,0)*Inputs!$C37</f>
        <v>0</v>
      </c>
      <c r="BM25" s="71">
        <f>IF(ISNUMBER(MATCH(BM$4,'Standardised Costs'!$E89:$H89,0)),'Standardised Costs'!$C89,0)*Inputs!$C37</f>
        <v>0</v>
      </c>
      <c r="BN25" s="71">
        <f>IF(ISNUMBER(MATCH(BN$4,'Standardised Costs'!$E89:$H89,0)),'Standardised Costs'!$C89,0)*Inputs!$C37</f>
        <v>0</v>
      </c>
      <c r="BO25" s="71">
        <f>IF(ISNUMBER(MATCH(BO$4,'Standardised Costs'!$E89:$H89,0)),'Standardised Costs'!$C89,0)*Inputs!$C37</f>
        <v>0</v>
      </c>
      <c r="BP25" s="71">
        <f>IF(ISNUMBER(MATCH(BP$4,'Standardised Costs'!$E89:$H89,0)),'Standardised Costs'!$C89,0)*Inputs!$C37</f>
        <v>0</v>
      </c>
      <c r="BQ25" s="71">
        <f>IF(ISNUMBER(MATCH(BQ$4,'Standardised Costs'!$E89:$H89,0)),'Standardised Costs'!$C89,0)*Inputs!$C37</f>
        <v>0</v>
      </c>
      <c r="BR25" s="71">
        <f>IF(ISNUMBER(MATCH(BR$4,'Standardised Costs'!$E89:$H89,0)),'Standardised Costs'!$C89,0)*Inputs!$C37</f>
        <v>0</v>
      </c>
      <c r="BS25" s="71">
        <f>IF(ISNUMBER(MATCH(BS$4,'Standardised Costs'!$E89:$H89,0)),'Standardised Costs'!$C89,0)*Inputs!$C37</f>
        <v>0</v>
      </c>
      <c r="BT25" s="71">
        <f>IF(ISNUMBER(MATCH(BT$4,'Standardised Costs'!$E89:$H89,0)),'Standardised Costs'!$C89,0)*Inputs!$C37</f>
        <v>0</v>
      </c>
      <c r="BU25" s="71">
        <f>IF(ISNUMBER(MATCH(BU$4,'Standardised Costs'!$E89:$H89,0)),'Standardised Costs'!$C89,0)*Inputs!$C37</f>
        <v>0</v>
      </c>
      <c r="BV25" s="71">
        <f>IF(ISNUMBER(MATCH(BV$4,'Standardised Costs'!$E89:$H89,0)),'Standardised Costs'!$C89,0)*Inputs!$C37</f>
        <v>0</v>
      </c>
      <c r="BW25" s="71">
        <f>IF(ISNUMBER(MATCH(BW$4,'Standardised Costs'!$E89:$H89,0)),'Standardised Costs'!$C89,0)*Inputs!$C37</f>
        <v>0</v>
      </c>
      <c r="BX25" s="71">
        <f>IF(ISNUMBER(MATCH(BX$4,'Standardised Costs'!$E89:$H89,0)),'Standardised Costs'!$C89,0)*Inputs!$C37</f>
        <v>0</v>
      </c>
      <c r="BY25" s="71">
        <f>IF(ISNUMBER(MATCH(BY$4,'Standardised Costs'!$E89:$H89,0)),'Standardised Costs'!$C89,0)*Inputs!$C37</f>
        <v>0</v>
      </c>
      <c r="BZ25" s="71">
        <f>IF(ISNUMBER(MATCH(BZ$4,'Standardised Costs'!$E89:$H89,0)),'Standardised Costs'!$C89,0)*Inputs!$C37</f>
        <v>0</v>
      </c>
      <c r="CA25" s="71">
        <f>IF(ISNUMBER(MATCH(CA$4,'Standardised Costs'!$E89:$H89,0)),'Standardised Costs'!$C89,0)*Inputs!$C37</f>
        <v>0</v>
      </c>
      <c r="CB25" s="71">
        <f>IF(ISNUMBER(MATCH(CB$4,'Standardised Costs'!$E89:$H89,0)),'Standardised Costs'!$C89,0)*Inputs!$C37</f>
        <v>0</v>
      </c>
      <c r="CC25" s="71">
        <f>IF(ISNUMBER(MATCH(CC$4,'Standardised Costs'!$E89:$H89,0)),'Standardised Costs'!$C89,0)*Inputs!$C37</f>
        <v>0</v>
      </c>
      <c r="CD25" s="71">
        <f>IF(ISNUMBER(MATCH(CD$4,'Standardised Costs'!$E89:$H89,0)),'Standardised Costs'!$C89,0)*Inputs!$C37</f>
        <v>0</v>
      </c>
      <c r="CE25" s="71">
        <f>IF(ISNUMBER(MATCH(CE$4,'Standardised Costs'!$E89:$H89,0)),'Standardised Costs'!$C89,0)*Inputs!$C37</f>
        <v>0</v>
      </c>
      <c r="CF25" s="71">
        <f>IF(ISNUMBER(MATCH(CF$4,'Standardised Costs'!$E89:$H89,0)),'Standardised Costs'!$C89,0)*Inputs!$C37</f>
        <v>0</v>
      </c>
      <c r="CG25" s="71">
        <f>IF(ISNUMBER(MATCH(CG$4,'Standardised Costs'!$E89:$H89,0)),'Standardised Costs'!$C89,0)*Inputs!$C37</f>
        <v>0</v>
      </c>
      <c r="CH25" s="71">
        <f>IF(ISNUMBER(MATCH(CH$4,'Standardised Costs'!$E89:$H89,0)),'Standardised Costs'!$C89,0)*Inputs!$C37</f>
        <v>0</v>
      </c>
      <c r="CI25" s="71">
        <f>IF(ISNUMBER(MATCH(CI$4,'Standardised Costs'!$E89:$H89,0)),'Standardised Costs'!$C89,0)*Inputs!$C37</f>
        <v>0</v>
      </c>
      <c r="CJ25" s="71">
        <f>IF(ISNUMBER(MATCH(CJ$4,'Standardised Costs'!$E89:$H89,0)),'Standardised Costs'!$C89,0)*Inputs!$C37</f>
        <v>0</v>
      </c>
      <c r="CK25" s="71">
        <f>IF(ISNUMBER(MATCH(CK$4,'Standardised Costs'!$E89:$H89,0)),'Standardised Costs'!$C89,0)*Inputs!$C37</f>
        <v>0</v>
      </c>
      <c r="CL25" s="71">
        <f>IF(ISNUMBER(MATCH(CL$4,'Standardised Costs'!$E89:$H89,0)),'Standardised Costs'!$C89,0)*Inputs!$C37</f>
        <v>0</v>
      </c>
      <c r="CM25" s="71">
        <f>IF(ISNUMBER(MATCH(CM$4,'Standardised Costs'!$E89:$H89,0)),'Standardised Costs'!$C89,0)*Inputs!$C37</f>
        <v>0</v>
      </c>
      <c r="CN25" s="71">
        <f>IF(ISNUMBER(MATCH(CN$4,'Standardised Costs'!$E89:$H89,0)),'Standardised Costs'!$C89,0)*Inputs!$C37</f>
        <v>0</v>
      </c>
      <c r="CO25" s="71">
        <f>IF(ISNUMBER(MATCH(CO$4,'Standardised Costs'!$E89:$H89,0)),'Standardised Costs'!$C89,0)*Inputs!$C37</f>
        <v>0</v>
      </c>
      <c r="CP25" s="71">
        <f>IF(ISNUMBER(MATCH(CP$4,'Standardised Costs'!$E89:$H89,0)),'Standardised Costs'!$C89,0)*Inputs!$C37</f>
        <v>0</v>
      </c>
      <c r="CQ25" s="71">
        <f>IF(ISNUMBER(MATCH(CQ$4,'Standardised Costs'!$E89:$H89,0)),'Standardised Costs'!$C89,0)*Inputs!$C37</f>
        <v>0</v>
      </c>
      <c r="CR25" s="71">
        <f>IF(ISNUMBER(MATCH(CR$4,'Standardised Costs'!$E89:$H89,0)),'Standardised Costs'!$C89,0)*Inputs!$C37</f>
        <v>0</v>
      </c>
      <c r="CS25" s="71">
        <f>IF(ISNUMBER(MATCH(CS$4,'Standardised Costs'!$E89:$H89,0)),'Standardised Costs'!$C89,0)*Inputs!$C37</f>
        <v>0</v>
      </c>
      <c r="CT25" s="71">
        <f>IF(ISNUMBER(MATCH(CT$4,'Standardised Costs'!$E89:$H89,0)),'Standardised Costs'!$C89,0)*Inputs!$C37</f>
        <v>0</v>
      </c>
      <c r="CU25" s="71">
        <f>IF(ISNUMBER(MATCH(CU$4,'Standardised Costs'!$E89:$H89,0)),'Standardised Costs'!$C89,0)*Inputs!$C37</f>
        <v>0</v>
      </c>
      <c r="CV25" s="71">
        <f>IF(ISNUMBER(MATCH(CV$4,'Standardised Costs'!$E89:$H89,0)),'Standardised Costs'!$C89,0)*Inputs!$C37</f>
        <v>0</v>
      </c>
      <c r="CW25" s="71">
        <f>IF(ISNUMBER(MATCH(CW$4,'Standardised Costs'!$E89:$H89,0)),'Standardised Costs'!$C89,0)*Inputs!$C37</f>
        <v>0</v>
      </c>
      <c r="CX25" s="71">
        <f>IF(ISNUMBER(MATCH(CX$4,'Standardised Costs'!$E89:$H89,0)),'Standardised Costs'!$C89,0)*Inputs!$C37</f>
        <v>0</v>
      </c>
      <c r="CY25" s="71">
        <f>IF(ISNUMBER(MATCH(CY$4,'Standardised Costs'!$E89:$H89,0)),'Standardised Costs'!$C89,0)*Inputs!$C37</f>
        <v>0</v>
      </c>
    </row>
    <row r="26" spans="1:103" s="68" customFormat="1" ht="12.75" customHeight="1" x14ac:dyDescent="0.2">
      <c r="A26" s="328"/>
      <c r="B26" s="69" t="s">
        <v>200</v>
      </c>
      <c r="C26" s="72">
        <f t="shared" si="0"/>
        <v>0</v>
      </c>
      <c r="D26" s="71">
        <f>IF(ISNUMBER(MATCH(D$4,'Standardised Costs'!$E90:$H90,0)),'Standardised Costs'!$C90,0)*Inputs!$C38</f>
        <v>0</v>
      </c>
      <c r="E26" s="71">
        <f>IF(ISNUMBER(MATCH(E$4,'Standardised Costs'!$E90:$H90,0)),'Standardised Costs'!$C90,0)*Inputs!$C38</f>
        <v>0</v>
      </c>
      <c r="F26" s="71">
        <f>IF(ISNUMBER(MATCH(F$4,'Standardised Costs'!$E90:$H90,0)),'Standardised Costs'!$C90,0)*Inputs!$C38</f>
        <v>0</v>
      </c>
      <c r="G26" s="71">
        <f>IF(ISNUMBER(MATCH(G$4,'Standardised Costs'!$E90:$H90,0)),'Standardised Costs'!$C90,0)*Inputs!$C38</f>
        <v>0</v>
      </c>
      <c r="H26" s="71">
        <f>IF(ISNUMBER(MATCH(H$4,'Standardised Costs'!$E90:$H90,0)),'Standardised Costs'!$C90,0)*Inputs!$C38</f>
        <v>0</v>
      </c>
      <c r="I26" s="71">
        <f>IF(ISNUMBER(MATCH(I$4,'Standardised Costs'!$E90:$H90,0)),'Standardised Costs'!$C90,0)*Inputs!$C38</f>
        <v>0</v>
      </c>
      <c r="J26" s="71">
        <f>IF(ISNUMBER(MATCH(J$4,'Standardised Costs'!$E90:$H90,0)),'Standardised Costs'!$C90,0)*Inputs!$C38</f>
        <v>0</v>
      </c>
      <c r="K26" s="71">
        <f>IF(ISNUMBER(MATCH(K$4,'Standardised Costs'!$E90:$H90,0)),'Standardised Costs'!$C90,0)*Inputs!$C38</f>
        <v>0</v>
      </c>
      <c r="L26" s="71">
        <f>IF(ISNUMBER(MATCH(L$4,'Standardised Costs'!$E90:$H90,0)),'Standardised Costs'!$C90,0)*Inputs!$C38</f>
        <v>0</v>
      </c>
      <c r="M26" s="71">
        <f>IF(ISNUMBER(MATCH(M$4,'Standardised Costs'!$E90:$H90,0)),'Standardised Costs'!$C90,0)*Inputs!$C38</f>
        <v>0</v>
      </c>
      <c r="N26" s="71">
        <f>IF(ISNUMBER(MATCH(N$4,'Standardised Costs'!$E90:$H90,0)),'Standardised Costs'!$C90,0)*Inputs!$C38</f>
        <v>0</v>
      </c>
      <c r="O26" s="71">
        <f>IF(ISNUMBER(MATCH(O$4,'Standardised Costs'!$E90:$H90,0)),'Standardised Costs'!$C90,0)*Inputs!$C38</f>
        <v>0</v>
      </c>
      <c r="P26" s="71">
        <f>IF(ISNUMBER(MATCH(P$4,'Standardised Costs'!$E90:$H90,0)),'Standardised Costs'!$C90,0)*Inputs!$C38</f>
        <v>0</v>
      </c>
      <c r="Q26" s="71">
        <f>IF(ISNUMBER(MATCH(Q$4,'Standardised Costs'!$E90:$H90,0)),'Standardised Costs'!$C90,0)*Inputs!$C38</f>
        <v>0</v>
      </c>
      <c r="R26" s="71">
        <f>IF(ISNUMBER(MATCH(R$4,'Standardised Costs'!$E90:$H90,0)),'Standardised Costs'!$C90,0)*Inputs!$C38</f>
        <v>0</v>
      </c>
      <c r="S26" s="71">
        <f>IF(ISNUMBER(MATCH(S$4,'Standardised Costs'!$E90:$H90,0)),'Standardised Costs'!$C90,0)*Inputs!$C38</f>
        <v>0</v>
      </c>
      <c r="T26" s="71">
        <f>IF(ISNUMBER(MATCH(T$4,'Standardised Costs'!$E90:$H90,0)),'Standardised Costs'!$C90,0)*Inputs!$C38</f>
        <v>0</v>
      </c>
      <c r="U26" s="71">
        <f>IF(ISNUMBER(MATCH(U$4,'Standardised Costs'!$E90:$H90,0)),'Standardised Costs'!$C90,0)*Inputs!$C38</f>
        <v>0</v>
      </c>
      <c r="V26" s="71">
        <f>IF(ISNUMBER(MATCH(V$4,'Standardised Costs'!$E90:$H90,0)),'Standardised Costs'!$C90,0)*Inputs!$C38</f>
        <v>0</v>
      </c>
      <c r="W26" s="71">
        <f>IF(ISNUMBER(MATCH(W$4,'Standardised Costs'!$E90:$H90,0)),'Standardised Costs'!$C90,0)*Inputs!$C38</f>
        <v>0</v>
      </c>
      <c r="X26" s="71">
        <f>IF(ISNUMBER(MATCH(X$4,'Standardised Costs'!$E90:$H90,0)),'Standardised Costs'!$C90,0)*Inputs!$C38</f>
        <v>0</v>
      </c>
      <c r="Y26" s="71">
        <f>IF(ISNUMBER(MATCH(Y$4,'Standardised Costs'!$E90:$H90,0)),'Standardised Costs'!$C90,0)*Inputs!$C38</f>
        <v>0</v>
      </c>
      <c r="Z26" s="71">
        <f>IF(ISNUMBER(MATCH(Z$4,'Standardised Costs'!$E90:$H90,0)),'Standardised Costs'!$C90,0)*Inputs!$C38</f>
        <v>0</v>
      </c>
      <c r="AA26" s="71">
        <f>IF(ISNUMBER(MATCH(AA$4,'Standardised Costs'!$E90:$H90,0)),'Standardised Costs'!$C90,0)*Inputs!$C38</f>
        <v>0</v>
      </c>
      <c r="AB26" s="71">
        <f>IF(ISNUMBER(MATCH(AB$4,'Standardised Costs'!$E90:$H90,0)),'Standardised Costs'!$C90,0)*Inputs!$C38</f>
        <v>0</v>
      </c>
      <c r="AC26" s="71">
        <f>IF(ISNUMBER(MATCH(AC$4,'Standardised Costs'!$E90:$H90,0)),'Standardised Costs'!$C90,0)*Inputs!$C38</f>
        <v>0</v>
      </c>
      <c r="AD26" s="71">
        <f>IF(ISNUMBER(MATCH(AD$4,'Standardised Costs'!$E90:$H90,0)),'Standardised Costs'!$C90,0)*Inputs!$C38</f>
        <v>0</v>
      </c>
      <c r="AE26" s="71">
        <f>IF(ISNUMBER(MATCH(AE$4,'Standardised Costs'!$E90:$H90,0)),'Standardised Costs'!$C90,0)*Inputs!$C38</f>
        <v>0</v>
      </c>
      <c r="AF26" s="71">
        <f>IF(ISNUMBER(MATCH(AF$4,'Standardised Costs'!$E90:$H90,0)),'Standardised Costs'!$C90,0)*Inputs!$C38</f>
        <v>0</v>
      </c>
      <c r="AG26" s="71">
        <f>IF(ISNUMBER(MATCH(AG$4,'Standardised Costs'!$E90:$H90,0)),'Standardised Costs'!$C90,0)*Inputs!$C38</f>
        <v>0</v>
      </c>
      <c r="AH26" s="71">
        <f>IF(ISNUMBER(MATCH(AH$4,'Standardised Costs'!$E90:$H90,0)),'Standardised Costs'!$C90,0)*Inputs!$C38</f>
        <v>0</v>
      </c>
      <c r="AI26" s="71">
        <f>IF(ISNUMBER(MATCH(AI$4,'Standardised Costs'!$E90:$H90,0)),'Standardised Costs'!$C90,0)*Inputs!$C38</f>
        <v>0</v>
      </c>
      <c r="AJ26" s="71">
        <f>IF(ISNUMBER(MATCH(AJ$4,'Standardised Costs'!$E90:$H90,0)),'Standardised Costs'!$C90,0)*Inputs!$C38</f>
        <v>0</v>
      </c>
      <c r="AK26" s="71">
        <f>IF(ISNUMBER(MATCH(AK$4,'Standardised Costs'!$E90:$H90,0)),'Standardised Costs'!$C90,0)*Inputs!$C38</f>
        <v>0</v>
      </c>
      <c r="AL26" s="71">
        <f>IF(ISNUMBER(MATCH(AL$4,'Standardised Costs'!$E90:$H90,0)),'Standardised Costs'!$C90,0)*Inputs!$C38</f>
        <v>0</v>
      </c>
      <c r="AM26" s="71">
        <f>IF(ISNUMBER(MATCH(AM$4,'Standardised Costs'!$E90:$H90,0)),'Standardised Costs'!$C90,0)*Inputs!$C38</f>
        <v>0</v>
      </c>
      <c r="AN26" s="71">
        <f>IF(ISNUMBER(MATCH(AN$4,'Standardised Costs'!$E90:$H90,0)),'Standardised Costs'!$C90,0)*Inputs!$C38</f>
        <v>0</v>
      </c>
      <c r="AO26" s="71">
        <f>IF(ISNUMBER(MATCH(AO$4,'Standardised Costs'!$E90:$H90,0)),'Standardised Costs'!$C90,0)*Inputs!$C38</f>
        <v>0</v>
      </c>
      <c r="AP26" s="71">
        <f>IF(ISNUMBER(MATCH(AP$4,'Standardised Costs'!$E90:$H90,0)),'Standardised Costs'!$C90,0)*Inputs!$C38</f>
        <v>0</v>
      </c>
      <c r="AQ26" s="71">
        <f>IF(ISNUMBER(MATCH(AQ$4,'Standardised Costs'!$E90:$H90,0)),'Standardised Costs'!$C90,0)*Inputs!$C38</f>
        <v>0</v>
      </c>
      <c r="AR26" s="71">
        <f>IF(ISNUMBER(MATCH(AR$4,'Standardised Costs'!$E90:$H90,0)),'Standardised Costs'!$C90,0)*Inputs!$C38</f>
        <v>0</v>
      </c>
      <c r="AS26" s="71">
        <f>IF(ISNUMBER(MATCH(AS$4,'Standardised Costs'!$E90:$H90,0)),'Standardised Costs'!$C90,0)*Inputs!$C38</f>
        <v>0</v>
      </c>
      <c r="AT26" s="71">
        <f>IF(ISNUMBER(MATCH(AT$4,'Standardised Costs'!$E90:$H90,0)),'Standardised Costs'!$C90,0)*Inputs!$C38</f>
        <v>0</v>
      </c>
      <c r="AU26" s="71">
        <f>IF(ISNUMBER(MATCH(AU$4,'Standardised Costs'!$E90:$H90,0)),'Standardised Costs'!$C90,0)*Inputs!$C38</f>
        <v>0</v>
      </c>
      <c r="AV26" s="71">
        <f>IF(ISNUMBER(MATCH(AV$4,'Standardised Costs'!$E90:$H90,0)),'Standardised Costs'!$C90,0)*Inputs!$C38</f>
        <v>0</v>
      </c>
      <c r="AW26" s="71">
        <f>IF(ISNUMBER(MATCH(AW$4,'Standardised Costs'!$E90:$H90,0)),'Standardised Costs'!$C90,0)*Inputs!$C38</f>
        <v>0</v>
      </c>
      <c r="AX26" s="71">
        <f>IF(ISNUMBER(MATCH(AX$4,'Standardised Costs'!$E90:$H90,0)),'Standardised Costs'!$C90,0)*Inputs!$C38</f>
        <v>0</v>
      </c>
      <c r="AY26" s="71">
        <f>IF(ISNUMBER(MATCH(AY$4,'Standardised Costs'!$E90:$H90,0)),'Standardised Costs'!$C90,0)*Inputs!$C38</f>
        <v>0</v>
      </c>
      <c r="AZ26" s="71">
        <f>IF(ISNUMBER(MATCH(AZ$4,'Standardised Costs'!$E90:$H90,0)),'Standardised Costs'!$C90,0)*Inputs!$C38</f>
        <v>0</v>
      </c>
      <c r="BA26" s="71">
        <f>IF(ISNUMBER(MATCH(BA$4,'Standardised Costs'!$E90:$H90,0)),'Standardised Costs'!$C90,0)*Inputs!$C38</f>
        <v>0</v>
      </c>
      <c r="BB26" s="71">
        <f>IF(ISNUMBER(MATCH(BB$4,'Standardised Costs'!$E90:$H90,0)),'Standardised Costs'!$C90,0)*Inputs!$C38</f>
        <v>0</v>
      </c>
      <c r="BC26" s="71">
        <f>IF(ISNUMBER(MATCH(BC$4,'Standardised Costs'!$E90:$H90,0)),'Standardised Costs'!$C90,0)*Inputs!$C38</f>
        <v>0</v>
      </c>
      <c r="BD26" s="71">
        <f>IF(ISNUMBER(MATCH(BD$4,'Standardised Costs'!$E90:$H90,0)),'Standardised Costs'!$C90,0)*Inputs!$C38</f>
        <v>0</v>
      </c>
      <c r="BE26" s="71">
        <f>IF(ISNUMBER(MATCH(BE$4,'Standardised Costs'!$E90:$H90,0)),'Standardised Costs'!$C90,0)*Inputs!$C38</f>
        <v>0</v>
      </c>
      <c r="BF26" s="71">
        <f>IF(ISNUMBER(MATCH(BF$4,'Standardised Costs'!$E90:$H90,0)),'Standardised Costs'!$C90,0)*Inputs!$C38</f>
        <v>0</v>
      </c>
      <c r="BG26" s="71">
        <f>IF(ISNUMBER(MATCH(BG$4,'Standardised Costs'!$E90:$H90,0)),'Standardised Costs'!$C90,0)*Inputs!$C38</f>
        <v>0</v>
      </c>
      <c r="BH26" s="71">
        <f>IF(ISNUMBER(MATCH(BH$4,'Standardised Costs'!$E90:$H90,0)),'Standardised Costs'!$C90,0)*Inputs!$C38</f>
        <v>0</v>
      </c>
      <c r="BI26" s="71">
        <f>IF(ISNUMBER(MATCH(BI$4,'Standardised Costs'!$E90:$H90,0)),'Standardised Costs'!$C90,0)*Inputs!$C38</f>
        <v>0</v>
      </c>
      <c r="BJ26" s="71">
        <f>IF(ISNUMBER(MATCH(BJ$4,'Standardised Costs'!$E90:$H90,0)),'Standardised Costs'!$C90,0)*Inputs!$C38</f>
        <v>0</v>
      </c>
      <c r="BK26" s="71">
        <f>IF(ISNUMBER(MATCH(BK$4,'Standardised Costs'!$E90:$H90,0)),'Standardised Costs'!$C90,0)*Inputs!$C38</f>
        <v>0</v>
      </c>
      <c r="BL26" s="71">
        <f>IF(ISNUMBER(MATCH(BL$4,'Standardised Costs'!$E90:$H90,0)),'Standardised Costs'!$C90,0)*Inputs!$C38</f>
        <v>0</v>
      </c>
      <c r="BM26" s="71">
        <f>IF(ISNUMBER(MATCH(BM$4,'Standardised Costs'!$E90:$H90,0)),'Standardised Costs'!$C90,0)*Inputs!$C38</f>
        <v>0</v>
      </c>
      <c r="BN26" s="71">
        <f>IF(ISNUMBER(MATCH(BN$4,'Standardised Costs'!$E90:$H90,0)),'Standardised Costs'!$C90,0)*Inputs!$C38</f>
        <v>0</v>
      </c>
      <c r="BO26" s="71">
        <f>IF(ISNUMBER(MATCH(BO$4,'Standardised Costs'!$E90:$H90,0)),'Standardised Costs'!$C90,0)*Inputs!$C38</f>
        <v>0</v>
      </c>
      <c r="BP26" s="71">
        <f>IF(ISNUMBER(MATCH(BP$4,'Standardised Costs'!$E90:$H90,0)),'Standardised Costs'!$C90,0)*Inputs!$C38</f>
        <v>0</v>
      </c>
      <c r="BQ26" s="71">
        <f>IF(ISNUMBER(MATCH(BQ$4,'Standardised Costs'!$E90:$H90,0)),'Standardised Costs'!$C90,0)*Inputs!$C38</f>
        <v>0</v>
      </c>
      <c r="BR26" s="71">
        <f>IF(ISNUMBER(MATCH(BR$4,'Standardised Costs'!$E90:$H90,0)),'Standardised Costs'!$C90,0)*Inputs!$C38</f>
        <v>0</v>
      </c>
      <c r="BS26" s="71">
        <f>IF(ISNUMBER(MATCH(BS$4,'Standardised Costs'!$E90:$H90,0)),'Standardised Costs'!$C90,0)*Inputs!$C38</f>
        <v>0</v>
      </c>
      <c r="BT26" s="71">
        <f>IF(ISNUMBER(MATCH(BT$4,'Standardised Costs'!$E90:$H90,0)),'Standardised Costs'!$C90,0)*Inputs!$C38</f>
        <v>0</v>
      </c>
      <c r="BU26" s="71">
        <f>IF(ISNUMBER(MATCH(BU$4,'Standardised Costs'!$E90:$H90,0)),'Standardised Costs'!$C90,0)*Inputs!$C38</f>
        <v>0</v>
      </c>
      <c r="BV26" s="71">
        <f>IF(ISNUMBER(MATCH(BV$4,'Standardised Costs'!$E90:$H90,0)),'Standardised Costs'!$C90,0)*Inputs!$C38</f>
        <v>0</v>
      </c>
      <c r="BW26" s="71">
        <f>IF(ISNUMBER(MATCH(BW$4,'Standardised Costs'!$E90:$H90,0)),'Standardised Costs'!$C90,0)*Inputs!$C38</f>
        <v>0</v>
      </c>
      <c r="BX26" s="71">
        <f>IF(ISNUMBER(MATCH(BX$4,'Standardised Costs'!$E90:$H90,0)),'Standardised Costs'!$C90,0)*Inputs!$C38</f>
        <v>0</v>
      </c>
      <c r="BY26" s="71">
        <f>IF(ISNUMBER(MATCH(BY$4,'Standardised Costs'!$E90:$H90,0)),'Standardised Costs'!$C90,0)*Inputs!$C38</f>
        <v>0</v>
      </c>
      <c r="BZ26" s="71">
        <f>IF(ISNUMBER(MATCH(BZ$4,'Standardised Costs'!$E90:$H90,0)),'Standardised Costs'!$C90,0)*Inputs!$C38</f>
        <v>0</v>
      </c>
      <c r="CA26" s="71">
        <f>IF(ISNUMBER(MATCH(CA$4,'Standardised Costs'!$E90:$H90,0)),'Standardised Costs'!$C90,0)*Inputs!$C38</f>
        <v>0</v>
      </c>
      <c r="CB26" s="71">
        <f>IF(ISNUMBER(MATCH(CB$4,'Standardised Costs'!$E90:$H90,0)),'Standardised Costs'!$C90,0)*Inputs!$C38</f>
        <v>0</v>
      </c>
      <c r="CC26" s="71">
        <f>IF(ISNUMBER(MATCH(CC$4,'Standardised Costs'!$E90:$H90,0)),'Standardised Costs'!$C90,0)*Inputs!$C38</f>
        <v>0</v>
      </c>
      <c r="CD26" s="71">
        <f>IF(ISNUMBER(MATCH(CD$4,'Standardised Costs'!$E90:$H90,0)),'Standardised Costs'!$C90,0)*Inputs!$C38</f>
        <v>0</v>
      </c>
      <c r="CE26" s="71">
        <f>IF(ISNUMBER(MATCH(CE$4,'Standardised Costs'!$E90:$H90,0)),'Standardised Costs'!$C90,0)*Inputs!$C38</f>
        <v>0</v>
      </c>
      <c r="CF26" s="71">
        <f>IF(ISNUMBER(MATCH(CF$4,'Standardised Costs'!$E90:$H90,0)),'Standardised Costs'!$C90,0)*Inputs!$C38</f>
        <v>0</v>
      </c>
      <c r="CG26" s="71">
        <f>IF(ISNUMBER(MATCH(CG$4,'Standardised Costs'!$E90:$H90,0)),'Standardised Costs'!$C90,0)*Inputs!$C38</f>
        <v>0</v>
      </c>
      <c r="CH26" s="71">
        <f>IF(ISNUMBER(MATCH(CH$4,'Standardised Costs'!$E90:$H90,0)),'Standardised Costs'!$C90,0)*Inputs!$C38</f>
        <v>0</v>
      </c>
      <c r="CI26" s="71">
        <f>IF(ISNUMBER(MATCH(CI$4,'Standardised Costs'!$E90:$H90,0)),'Standardised Costs'!$C90,0)*Inputs!$C38</f>
        <v>0</v>
      </c>
      <c r="CJ26" s="71">
        <f>IF(ISNUMBER(MATCH(CJ$4,'Standardised Costs'!$E90:$H90,0)),'Standardised Costs'!$C90,0)*Inputs!$C38</f>
        <v>0</v>
      </c>
      <c r="CK26" s="71">
        <f>IF(ISNUMBER(MATCH(CK$4,'Standardised Costs'!$E90:$H90,0)),'Standardised Costs'!$C90,0)*Inputs!$C38</f>
        <v>0</v>
      </c>
      <c r="CL26" s="71">
        <f>IF(ISNUMBER(MATCH(CL$4,'Standardised Costs'!$E90:$H90,0)),'Standardised Costs'!$C90,0)*Inputs!$C38</f>
        <v>0</v>
      </c>
      <c r="CM26" s="71">
        <f>IF(ISNUMBER(MATCH(CM$4,'Standardised Costs'!$E90:$H90,0)),'Standardised Costs'!$C90,0)*Inputs!$C38</f>
        <v>0</v>
      </c>
      <c r="CN26" s="71">
        <f>IF(ISNUMBER(MATCH(CN$4,'Standardised Costs'!$E90:$H90,0)),'Standardised Costs'!$C90,0)*Inputs!$C38</f>
        <v>0</v>
      </c>
      <c r="CO26" s="71">
        <f>IF(ISNUMBER(MATCH(CO$4,'Standardised Costs'!$E90:$H90,0)),'Standardised Costs'!$C90,0)*Inputs!$C38</f>
        <v>0</v>
      </c>
      <c r="CP26" s="71">
        <f>IF(ISNUMBER(MATCH(CP$4,'Standardised Costs'!$E90:$H90,0)),'Standardised Costs'!$C90,0)*Inputs!$C38</f>
        <v>0</v>
      </c>
      <c r="CQ26" s="71">
        <f>IF(ISNUMBER(MATCH(CQ$4,'Standardised Costs'!$E90:$H90,0)),'Standardised Costs'!$C90,0)*Inputs!$C38</f>
        <v>0</v>
      </c>
      <c r="CR26" s="71">
        <f>IF(ISNUMBER(MATCH(CR$4,'Standardised Costs'!$E90:$H90,0)),'Standardised Costs'!$C90,0)*Inputs!$C38</f>
        <v>0</v>
      </c>
      <c r="CS26" s="71">
        <f>IF(ISNUMBER(MATCH(CS$4,'Standardised Costs'!$E90:$H90,0)),'Standardised Costs'!$C90,0)*Inputs!$C38</f>
        <v>0</v>
      </c>
      <c r="CT26" s="71">
        <f>IF(ISNUMBER(MATCH(CT$4,'Standardised Costs'!$E90:$H90,0)),'Standardised Costs'!$C90,0)*Inputs!$C38</f>
        <v>0</v>
      </c>
      <c r="CU26" s="71">
        <f>IF(ISNUMBER(MATCH(CU$4,'Standardised Costs'!$E90:$H90,0)),'Standardised Costs'!$C90,0)*Inputs!$C38</f>
        <v>0</v>
      </c>
      <c r="CV26" s="71">
        <f>IF(ISNUMBER(MATCH(CV$4,'Standardised Costs'!$E90:$H90,0)),'Standardised Costs'!$C90,0)*Inputs!$C38</f>
        <v>0</v>
      </c>
      <c r="CW26" s="71">
        <f>IF(ISNUMBER(MATCH(CW$4,'Standardised Costs'!$E90:$H90,0)),'Standardised Costs'!$C90,0)*Inputs!$C38</f>
        <v>0</v>
      </c>
      <c r="CX26" s="71">
        <f>IF(ISNUMBER(MATCH(CX$4,'Standardised Costs'!$E90:$H90,0)),'Standardised Costs'!$C90,0)*Inputs!$C38</f>
        <v>0</v>
      </c>
      <c r="CY26" s="71">
        <f>IF(ISNUMBER(MATCH(CY$4,'Standardised Costs'!$E90:$H90,0)),'Standardised Costs'!$C90,0)*Inputs!$C38</f>
        <v>0</v>
      </c>
    </row>
    <row r="27" spans="1:103" s="68" customFormat="1" ht="12.75" customHeight="1" x14ac:dyDescent="0.2">
      <c r="A27" s="328"/>
      <c r="B27" s="73" t="s">
        <v>201</v>
      </c>
      <c r="C27" s="72">
        <f t="shared" si="0"/>
        <v>0</v>
      </c>
      <c r="D27" s="71">
        <f>IF(ISNUMBER(MATCH(D$4,'Standardised Costs'!$E92:$H92,0)),'Standardised Costs'!$C92,0)*Inputs!$C36</f>
        <v>0</v>
      </c>
      <c r="E27" s="71">
        <f>IF(ISNUMBER(MATCH(E$4,'Standardised Costs'!$E92:$H92,0)),'Standardised Costs'!$C92,0)*Inputs!$C36</f>
        <v>0</v>
      </c>
      <c r="F27" s="71">
        <f>IF(ISNUMBER(MATCH(F$4,'Standardised Costs'!$E92:$H92,0)),'Standardised Costs'!$C92,0)*Inputs!$C36</f>
        <v>0</v>
      </c>
      <c r="G27" s="71">
        <f>IF(ISNUMBER(MATCH(G$4,'Standardised Costs'!$E92:$H92,0)),'Standardised Costs'!$C92,0)*Inputs!$C36</f>
        <v>0</v>
      </c>
      <c r="H27" s="71">
        <f>IF(ISNUMBER(MATCH(H$4,'Standardised Costs'!$E92:$H92,0)),'Standardised Costs'!$C92,0)*Inputs!$C36</f>
        <v>0</v>
      </c>
      <c r="I27" s="71">
        <f>IF(ISNUMBER(MATCH(I$4,'Standardised Costs'!$E92:$H92,0)),'Standardised Costs'!$C92,0)*Inputs!$C36</f>
        <v>0</v>
      </c>
      <c r="J27" s="71">
        <f>IF(ISNUMBER(MATCH(J$4,'Standardised Costs'!$E92:$H92,0)),'Standardised Costs'!$C92,0)*Inputs!$C36</f>
        <v>0</v>
      </c>
      <c r="K27" s="71">
        <f>IF(ISNUMBER(MATCH(K$4,'Standardised Costs'!$E92:$H92,0)),'Standardised Costs'!$C92,0)*Inputs!$C36</f>
        <v>0</v>
      </c>
      <c r="L27" s="71">
        <f>IF(ISNUMBER(MATCH(L$4,'Standardised Costs'!$E92:$H92,0)),'Standardised Costs'!$C92,0)*Inputs!$C36</f>
        <v>0</v>
      </c>
      <c r="M27" s="71">
        <f>IF(ISNUMBER(MATCH(M$4,'Standardised Costs'!$E92:$H92,0)),'Standardised Costs'!$C92,0)*Inputs!$C36</f>
        <v>0</v>
      </c>
      <c r="N27" s="71">
        <f>IF(ISNUMBER(MATCH(N$4,'Standardised Costs'!$E92:$H92,0)),'Standardised Costs'!$C92,0)*Inputs!$C36</f>
        <v>0</v>
      </c>
      <c r="O27" s="71">
        <f>IF(ISNUMBER(MATCH(O$4,'Standardised Costs'!$E92:$H92,0)),'Standardised Costs'!$C92,0)*Inputs!$C36</f>
        <v>0</v>
      </c>
      <c r="P27" s="71">
        <f>IF(ISNUMBER(MATCH(P$4,'Standardised Costs'!$E92:$H92,0)),'Standardised Costs'!$C92,0)*Inputs!$C36</f>
        <v>0</v>
      </c>
      <c r="Q27" s="71">
        <f>IF(ISNUMBER(MATCH(Q$4,'Standardised Costs'!$E92:$H92,0)),'Standardised Costs'!$C92,0)*Inputs!$C36</f>
        <v>0</v>
      </c>
      <c r="R27" s="71">
        <f>IF(ISNUMBER(MATCH(R$4,'Standardised Costs'!$E92:$H92,0)),'Standardised Costs'!$C92,0)*Inputs!$C36</f>
        <v>0</v>
      </c>
      <c r="S27" s="71">
        <f>IF(ISNUMBER(MATCH(S$4,'Standardised Costs'!$E92:$H92,0)),'Standardised Costs'!$C92,0)*Inputs!$C36</f>
        <v>0</v>
      </c>
      <c r="T27" s="71">
        <f>IF(ISNUMBER(MATCH(T$4,'Standardised Costs'!$E92:$H92,0)),'Standardised Costs'!$C92,0)*Inputs!$C36</f>
        <v>0</v>
      </c>
      <c r="U27" s="71">
        <f>IF(ISNUMBER(MATCH(U$4,'Standardised Costs'!$E92:$H92,0)),'Standardised Costs'!$C92,0)*Inputs!$C36</f>
        <v>0</v>
      </c>
      <c r="V27" s="71">
        <f>IF(ISNUMBER(MATCH(V$4,'Standardised Costs'!$E92:$H92,0)),'Standardised Costs'!$C92,0)*Inputs!$C36</f>
        <v>0</v>
      </c>
      <c r="W27" s="71">
        <f>IF(ISNUMBER(MATCH(W$4,'Standardised Costs'!$E92:$H92,0)),'Standardised Costs'!$C92,0)*Inputs!$C36</f>
        <v>0</v>
      </c>
      <c r="X27" s="71">
        <f>IF(ISNUMBER(MATCH(X$4,'Standardised Costs'!$E92:$H92,0)),'Standardised Costs'!$C92,0)*Inputs!$C36</f>
        <v>0</v>
      </c>
      <c r="Y27" s="71">
        <f>IF(ISNUMBER(MATCH(Y$4,'Standardised Costs'!$E92:$H92,0)),'Standardised Costs'!$C92,0)*Inputs!$C36</f>
        <v>0</v>
      </c>
      <c r="Z27" s="71">
        <f>IF(ISNUMBER(MATCH(Z$4,'Standardised Costs'!$E92:$H92,0)),'Standardised Costs'!$C92,0)*Inputs!$C36</f>
        <v>0</v>
      </c>
      <c r="AA27" s="71">
        <f>IF(ISNUMBER(MATCH(AA$4,'Standardised Costs'!$E92:$H92,0)),'Standardised Costs'!$C92,0)*Inputs!$C36</f>
        <v>0</v>
      </c>
      <c r="AB27" s="71">
        <f>IF(ISNUMBER(MATCH(AB$4,'Standardised Costs'!$E92:$H92,0)),'Standardised Costs'!$C92,0)*Inputs!$C36</f>
        <v>0</v>
      </c>
      <c r="AC27" s="71">
        <f>IF(ISNUMBER(MATCH(AC$4,'Standardised Costs'!$E92:$H92,0)),'Standardised Costs'!$C92,0)*Inputs!$C36</f>
        <v>0</v>
      </c>
      <c r="AD27" s="71">
        <f>IF(ISNUMBER(MATCH(AD$4,'Standardised Costs'!$E92:$H92,0)),'Standardised Costs'!$C92,0)*Inputs!$C36</f>
        <v>0</v>
      </c>
      <c r="AE27" s="71">
        <f>IF(ISNUMBER(MATCH(AE$4,'Standardised Costs'!$E92:$H92,0)),'Standardised Costs'!$C92,0)*Inputs!$C36</f>
        <v>0</v>
      </c>
      <c r="AF27" s="71">
        <f>IF(ISNUMBER(MATCH(AF$4,'Standardised Costs'!$E92:$H92,0)),'Standardised Costs'!$C92,0)*Inputs!$C36</f>
        <v>0</v>
      </c>
      <c r="AG27" s="71">
        <f>IF(ISNUMBER(MATCH(AG$4,'Standardised Costs'!$E92:$H92,0)),'Standardised Costs'!$C92,0)*Inputs!$C36</f>
        <v>0</v>
      </c>
      <c r="AH27" s="71">
        <f>IF(ISNUMBER(MATCH(AH$4,'Standardised Costs'!$E92:$H92,0)),'Standardised Costs'!$C92,0)*Inputs!$C36</f>
        <v>0</v>
      </c>
      <c r="AI27" s="71">
        <f>IF(ISNUMBER(MATCH(AI$4,'Standardised Costs'!$E92:$H92,0)),'Standardised Costs'!$C92,0)*Inputs!$C36</f>
        <v>0</v>
      </c>
      <c r="AJ27" s="71">
        <f>IF(ISNUMBER(MATCH(AJ$4,'Standardised Costs'!$E92:$H92,0)),'Standardised Costs'!$C92,0)*Inputs!$C36</f>
        <v>0</v>
      </c>
      <c r="AK27" s="71">
        <f>IF(ISNUMBER(MATCH(AK$4,'Standardised Costs'!$E92:$H92,0)),'Standardised Costs'!$C92,0)*Inputs!$C36</f>
        <v>0</v>
      </c>
      <c r="AL27" s="71">
        <f>IF(ISNUMBER(MATCH(AL$4,'Standardised Costs'!$E92:$H92,0)),'Standardised Costs'!$C92,0)*Inputs!$C36</f>
        <v>0</v>
      </c>
      <c r="AM27" s="71">
        <f>IF(ISNUMBER(MATCH(AM$4,'Standardised Costs'!$E92:$H92,0)),'Standardised Costs'!$C92,0)*Inputs!$C36</f>
        <v>0</v>
      </c>
      <c r="AN27" s="71">
        <f>IF(ISNUMBER(MATCH(AN$4,'Standardised Costs'!$E92:$H92,0)),'Standardised Costs'!$C92,0)*Inputs!$C36</f>
        <v>0</v>
      </c>
      <c r="AO27" s="71">
        <f>IF(ISNUMBER(MATCH(AO$4,'Standardised Costs'!$E92:$H92,0)),'Standardised Costs'!$C92,0)*Inputs!$C36</f>
        <v>0</v>
      </c>
      <c r="AP27" s="71">
        <f>IF(ISNUMBER(MATCH(AP$4,'Standardised Costs'!$E92:$H92,0)),'Standardised Costs'!$C92,0)*Inputs!$C36</f>
        <v>0</v>
      </c>
      <c r="AQ27" s="71">
        <f>IF(ISNUMBER(MATCH(AQ$4,'Standardised Costs'!$E92:$H92,0)),'Standardised Costs'!$C92,0)*Inputs!$C36</f>
        <v>0</v>
      </c>
      <c r="AR27" s="71">
        <f>IF(ISNUMBER(MATCH(AR$4,'Standardised Costs'!$E92:$H92,0)),'Standardised Costs'!$C92,0)*Inputs!$C36</f>
        <v>0</v>
      </c>
      <c r="AS27" s="71">
        <f>IF(ISNUMBER(MATCH(AS$4,'Standardised Costs'!$E92:$H92,0)),'Standardised Costs'!$C92,0)*Inputs!$C36</f>
        <v>0</v>
      </c>
      <c r="AT27" s="71">
        <f>IF(ISNUMBER(MATCH(AT$4,'Standardised Costs'!$E92:$H92,0)),'Standardised Costs'!$C92,0)*Inputs!$C36</f>
        <v>0</v>
      </c>
      <c r="AU27" s="71">
        <f>IF(ISNUMBER(MATCH(AU$4,'Standardised Costs'!$E92:$H92,0)),'Standardised Costs'!$C92,0)*Inputs!$C36</f>
        <v>0</v>
      </c>
      <c r="AV27" s="71">
        <f>IF(ISNUMBER(MATCH(AV$4,'Standardised Costs'!$E92:$H92,0)),'Standardised Costs'!$C92,0)*Inputs!$C36</f>
        <v>0</v>
      </c>
      <c r="AW27" s="71">
        <f>IF(ISNUMBER(MATCH(AW$4,'Standardised Costs'!$E92:$H92,0)),'Standardised Costs'!$C92,0)*Inputs!$C36</f>
        <v>0</v>
      </c>
      <c r="AX27" s="71">
        <f>IF(ISNUMBER(MATCH(AX$4,'Standardised Costs'!$E92:$H92,0)),'Standardised Costs'!$C92,0)*Inputs!$C36</f>
        <v>0</v>
      </c>
      <c r="AY27" s="71">
        <f>IF(ISNUMBER(MATCH(AY$4,'Standardised Costs'!$E92:$H92,0)),'Standardised Costs'!$C92,0)*Inputs!$C36</f>
        <v>0</v>
      </c>
      <c r="AZ27" s="71">
        <f>IF(ISNUMBER(MATCH(AZ$4,'Standardised Costs'!$E92:$H92,0)),'Standardised Costs'!$C92,0)*Inputs!$C36</f>
        <v>0</v>
      </c>
      <c r="BA27" s="71">
        <f>IF(ISNUMBER(MATCH(BA$4,'Standardised Costs'!$E92:$H92,0)),'Standardised Costs'!$C92,0)*Inputs!$C36</f>
        <v>0</v>
      </c>
      <c r="BB27" s="71">
        <f>IF(ISNUMBER(MATCH(BB$4,'Standardised Costs'!$E92:$H92,0)),'Standardised Costs'!$C92,0)*Inputs!$C36</f>
        <v>0</v>
      </c>
      <c r="BC27" s="71">
        <f>IF(ISNUMBER(MATCH(BC$4,'Standardised Costs'!$E92:$H92,0)),'Standardised Costs'!$C92,0)*Inputs!$C36</f>
        <v>0</v>
      </c>
      <c r="BD27" s="71">
        <f>IF(ISNUMBER(MATCH(BD$4,'Standardised Costs'!$E92:$H92,0)),'Standardised Costs'!$C92,0)*Inputs!$C36</f>
        <v>0</v>
      </c>
      <c r="BE27" s="71">
        <f>IF(ISNUMBER(MATCH(BE$4,'Standardised Costs'!$E92:$H92,0)),'Standardised Costs'!$C92,0)*Inputs!$C36</f>
        <v>0</v>
      </c>
      <c r="BF27" s="71">
        <f>IF(ISNUMBER(MATCH(BF$4,'Standardised Costs'!$E92:$H92,0)),'Standardised Costs'!$C92,0)*Inputs!$C36</f>
        <v>0</v>
      </c>
      <c r="BG27" s="71">
        <f>IF(ISNUMBER(MATCH(BG$4,'Standardised Costs'!$E92:$H92,0)),'Standardised Costs'!$C92,0)*Inputs!$C36</f>
        <v>0</v>
      </c>
      <c r="BH27" s="71">
        <f>IF(ISNUMBER(MATCH(BH$4,'Standardised Costs'!$E92:$H92,0)),'Standardised Costs'!$C92,0)*Inputs!$C36</f>
        <v>0</v>
      </c>
      <c r="BI27" s="71">
        <f>IF(ISNUMBER(MATCH(BI$4,'Standardised Costs'!$E92:$H92,0)),'Standardised Costs'!$C92,0)*Inputs!$C36</f>
        <v>0</v>
      </c>
      <c r="BJ27" s="71">
        <f>IF(ISNUMBER(MATCH(BJ$4,'Standardised Costs'!$E92:$H92,0)),'Standardised Costs'!$C92,0)*Inputs!$C36</f>
        <v>0</v>
      </c>
      <c r="BK27" s="71">
        <f>IF(ISNUMBER(MATCH(BK$4,'Standardised Costs'!$E92:$H92,0)),'Standardised Costs'!$C92,0)*Inputs!$C36</f>
        <v>0</v>
      </c>
      <c r="BL27" s="71">
        <f>IF(ISNUMBER(MATCH(BL$4,'Standardised Costs'!$E92:$H92,0)),'Standardised Costs'!$C92,0)*Inputs!$C36</f>
        <v>0</v>
      </c>
      <c r="BM27" s="71">
        <f>IF(ISNUMBER(MATCH(BM$4,'Standardised Costs'!$E92:$H92,0)),'Standardised Costs'!$C92,0)*Inputs!$C36</f>
        <v>0</v>
      </c>
      <c r="BN27" s="71">
        <f>IF(ISNUMBER(MATCH(BN$4,'Standardised Costs'!$E92:$H92,0)),'Standardised Costs'!$C92,0)*Inputs!$C36</f>
        <v>0</v>
      </c>
      <c r="BO27" s="71">
        <f>IF(ISNUMBER(MATCH(BO$4,'Standardised Costs'!$E92:$H92,0)),'Standardised Costs'!$C92,0)*Inputs!$C36</f>
        <v>0</v>
      </c>
      <c r="BP27" s="71">
        <f>IF(ISNUMBER(MATCH(BP$4,'Standardised Costs'!$E92:$H92,0)),'Standardised Costs'!$C92,0)*Inputs!$C36</f>
        <v>0</v>
      </c>
      <c r="BQ27" s="71">
        <f>IF(ISNUMBER(MATCH(BQ$4,'Standardised Costs'!$E92:$H92,0)),'Standardised Costs'!$C92,0)*Inputs!$C36</f>
        <v>0</v>
      </c>
      <c r="BR27" s="71">
        <f>IF(ISNUMBER(MATCH(BR$4,'Standardised Costs'!$E92:$H92,0)),'Standardised Costs'!$C92,0)*Inputs!$C36</f>
        <v>0</v>
      </c>
      <c r="BS27" s="71">
        <f>IF(ISNUMBER(MATCH(BS$4,'Standardised Costs'!$E92:$H92,0)),'Standardised Costs'!$C92,0)*Inputs!$C36</f>
        <v>0</v>
      </c>
      <c r="BT27" s="71">
        <f>IF(ISNUMBER(MATCH(BT$4,'Standardised Costs'!$E92:$H92,0)),'Standardised Costs'!$C92,0)*Inputs!$C36</f>
        <v>0</v>
      </c>
      <c r="BU27" s="71">
        <f>IF(ISNUMBER(MATCH(BU$4,'Standardised Costs'!$E92:$H92,0)),'Standardised Costs'!$C92,0)*Inputs!$C36</f>
        <v>0</v>
      </c>
      <c r="BV27" s="71">
        <f>IF(ISNUMBER(MATCH(BV$4,'Standardised Costs'!$E92:$H92,0)),'Standardised Costs'!$C92,0)*Inputs!$C36</f>
        <v>0</v>
      </c>
      <c r="BW27" s="71">
        <f>IF(ISNUMBER(MATCH(BW$4,'Standardised Costs'!$E92:$H92,0)),'Standardised Costs'!$C92,0)*Inputs!$C36</f>
        <v>0</v>
      </c>
      <c r="BX27" s="71">
        <f>IF(ISNUMBER(MATCH(BX$4,'Standardised Costs'!$E92:$H92,0)),'Standardised Costs'!$C92,0)*Inputs!$C36</f>
        <v>0</v>
      </c>
      <c r="BY27" s="71">
        <f>IF(ISNUMBER(MATCH(BY$4,'Standardised Costs'!$E92:$H92,0)),'Standardised Costs'!$C92,0)*Inputs!$C36</f>
        <v>0</v>
      </c>
      <c r="BZ27" s="71">
        <f>IF(ISNUMBER(MATCH(BZ$4,'Standardised Costs'!$E92:$H92,0)),'Standardised Costs'!$C92,0)*Inputs!$C36</f>
        <v>0</v>
      </c>
      <c r="CA27" s="71">
        <f>IF(ISNUMBER(MATCH(CA$4,'Standardised Costs'!$E92:$H92,0)),'Standardised Costs'!$C92,0)*Inputs!$C36</f>
        <v>0</v>
      </c>
      <c r="CB27" s="71">
        <f>IF(ISNUMBER(MATCH(CB$4,'Standardised Costs'!$E92:$H92,0)),'Standardised Costs'!$C92,0)*Inputs!$C36</f>
        <v>0</v>
      </c>
      <c r="CC27" s="71">
        <f>IF(ISNUMBER(MATCH(CC$4,'Standardised Costs'!$E92:$H92,0)),'Standardised Costs'!$C92,0)*Inputs!$C36</f>
        <v>0</v>
      </c>
      <c r="CD27" s="71">
        <f>IF(ISNUMBER(MATCH(CD$4,'Standardised Costs'!$E92:$H92,0)),'Standardised Costs'!$C92,0)*Inputs!$C36</f>
        <v>0</v>
      </c>
      <c r="CE27" s="71">
        <f>IF(ISNUMBER(MATCH(CE$4,'Standardised Costs'!$E92:$H92,0)),'Standardised Costs'!$C92,0)*Inputs!$C36</f>
        <v>0</v>
      </c>
      <c r="CF27" s="71">
        <f>IF(ISNUMBER(MATCH(CF$4,'Standardised Costs'!$E92:$H92,0)),'Standardised Costs'!$C92,0)*Inputs!$C36</f>
        <v>0</v>
      </c>
      <c r="CG27" s="71">
        <f>IF(ISNUMBER(MATCH(CG$4,'Standardised Costs'!$E92:$H92,0)),'Standardised Costs'!$C92,0)*Inputs!$C36</f>
        <v>0</v>
      </c>
      <c r="CH27" s="71">
        <f>IF(ISNUMBER(MATCH(CH$4,'Standardised Costs'!$E92:$H92,0)),'Standardised Costs'!$C92,0)*Inputs!$C36</f>
        <v>0</v>
      </c>
      <c r="CI27" s="71">
        <f>IF(ISNUMBER(MATCH(CI$4,'Standardised Costs'!$E92:$H92,0)),'Standardised Costs'!$C92,0)*Inputs!$C36</f>
        <v>0</v>
      </c>
      <c r="CJ27" s="71">
        <f>IF(ISNUMBER(MATCH(CJ$4,'Standardised Costs'!$E92:$H92,0)),'Standardised Costs'!$C92,0)*Inputs!$C36</f>
        <v>0</v>
      </c>
      <c r="CK27" s="71">
        <f>IF(ISNUMBER(MATCH(CK$4,'Standardised Costs'!$E92:$H92,0)),'Standardised Costs'!$C92,0)*Inputs!$C36</f>
        <v>0</v>
      </c>
      <c r="CL27" s="71">
        <f>IF(ISNUMBER(MATCH(CL$4,'Standardised Costs'!$E92:$H92,0)),'Standardised Costs'!$C92,0)*Inputs!$C36</f>
        <v>0</v>
      </c>
      <c r="CM27" s="71">
        <f>IF(ISNUMBER(MATCH(CM$4,'Standardised Costs'!$E92:$H92,0)),'Standardised Costs'!$C92,0)*Inputs!$C36</f>
        <v>0</v>
      </c>
      <c r="CN27" s="71">
        <f>IF(ISNUMBER(MATCH(CN$4,'Standardised Costs'!$E92:$H92,0)),'Standardised Costs'!$C92,0)*Inputs!$C36</f>
        <v>0</v>
      </c>
      <c r="CO27" s="71">
        <f>IF(ISNUMBER(MATCH(CO$4,'Standardised Costs'!$E92:$H92,0)),'Standardised Costs'!$C92,0)*Inputs!$C36</f>
        <v>0</v>
      </c>
      <c r="CP27" s="71">
        <f>IF(ISNUMBER(MATCH(CP$4,'Standardised Costs'!$E92:$H92,0)),'Standardised Costs'!$C92,0)*Inputs!$C36</f>
        <v>0</v>
      </c>
      <c r="CQ27" s="71">
        <f>IF(ISNUMBER(MATCH(CQ$4,'Standardised Costs'!$E92:$H92,0)),'Standardised Costs'!$C92,0)*Inputs!$C36</f>
        <v>0</v>
      </c>
      <c r="CR27" s="71">
        <f>IF(ISNUMBER(MATCH(CR$4,'Standardised Costs'!$E92:$H92,0)),'Standardised Costs'!$C92,0)*Inputs!$C36</f>
        <v>0</v>
      </c>
      <c r="CS27" s="71">
        <f>IF(ISNUMBER(MATCH(CS$4,'Standardised Costs'!$E92:$H92,0)),'Standardised Costs'!$C92,0)*Inputs!$C36</f>
        <v>0</v>
      </c>
      <c r="CT27" s="71">
        <f>IF(ISNUMBER(MATCH(CT$4,'Standardised Costs'!$E92:$H92,0)),'Standardised Costs'!$C92,0)*Inputs!$C36</f>
        <v>0</v>
      </c>
      <c r="CU27" s="71">
        <f>IF(ISNUMBER(MATCH(CU$4,'Standardised Costs'!$E92:$H92,0)),'Standardised Costs'!$C92,0)*Inputs!$C36</f>
        <v>0</v>
      </c>
      <c r="CV27" s="71">
        <f>IF(ISNUMBER(MATCH(CV$4,'Standardised Costs'!$E92:$H92,0)),'Standardised Costs'!$C92,0)*Inputs!$C36</f>
        <v>0</v>
      </c>
      <c r="CW27" s="71">
        <f>IF(ISNUMBER(MATCH(CW$4,'Standardised Costs'!$E92:$H92,0)),'Standardised Costs'!$C92,0)*Inputs!$C36</f>
        <v>0</v>
      </c>
      <c r="CX27" s="71">
        <f>IF(ISNUMBER(MATCH(CX$4,'Standardised Costs'!$E92:$H92,0)),'Standardised Costs'!$C92,0)*Inputs!$C36</f>
        <v>0</v>
      </c>
      <c r="CY27" s="71">
        <f>IF(ISNUMBER(MATCH(CY$4,'Standardised Costs'!$E92:$H92,0)),'Standardised Costs'!$C92,0)*Inputs!$C36</f>
        <v>0</v>
      </c>
    </row>
    <row r="28" spans="1:103" s="68" customFormat="1" ht="12.75" customHeight="1" x14ac:dyDescent="0.2">
      <c r="A28" s="328"/>
      <c r="B28" s="73" t="s">
        <v>202</v>
      </c>
      <c r="C28" s="72">
        <f t="shared" si="0"/>
        <v>0</v>
      </c>
      <c r="D28" s="71">
        <f>IF(ISNUMBER(MATCH(D$4,'Standardised Costs'!$E93:$H93,0)),'Standardised Costs'!$C93,0)*Inputs!$C35</f>
        <v>0</v>
      </c>
      <c r="E28" s="71">
        <f>IF(ISNUMBER(MATCH(E$4,'Standardised Costs'!$E93:$H93,0)),'Standardised Costs'!$C93,0)*Inputs!$C35</f>
        <v>0</v>
      </c>
      <c r="F28" s="71">
        <f>IF(ISNUMBER(MATCH(F$4,'Standardised Costs'!$E93:$H93,0)),'Standardised Costs'!$C93,0)*Inputs!$C35</f>
        <v>0</v>
      </c>
      <c r="G28" s="71">
        <f>IF(ISNUMBER(MATCH(G$4,'Standardised Costs'!$E93:$H93,0)),'Standardised Costs'!$C93,0)*Inputs!$C35</f>
        <v>0</v>
      </c>
      <c r="H28" s="71">
        <f>IF(ISNUMBER(MATCH(H$4,'Standardised Costs'!$E93:$H93,0)),'Standardised Costs'!$C93,0)*Inputs!$C35</f>
        <v>0</v>
      </c>
      <c r="I28" s="71">
        <f>IF(ISNUMBER(MATCH(I$4,'Standardised Costs'!$E93:$H93,0)),'Standardised Costs'!$C93,0)*Inputs!$C35</f>
        <v>0</v>
      </c>
      <c r="J28" s="71">
        <f>IF(ISNUMBER(MATCH(J$4,'Standardised Costs'!$E93:$H93,0)),'Standardised Costs'!$C93,0)*Inputs!$C35</f>
        <v>0</v>
      </c>
      <c r="K28" s="71">
        <f>IF(ISNUMBER(MATCH(K$4,'Standardised Costs'!$E93:$H93,0)),'Standardised Costs'!$C93,0)*Inputs!$C35</f>
        <v>0</v>
      </c>
      <c r="L28" s="71">
        <f>IF(ISNUMBER(MATCH(L$4,'Standardised Costs'!$E93:$H93,0)),'Standardised Costs'!$C93,0)*Inputs!$C35</f>
        <v>0</v>
      </c>
      <c r="M28" s="71">
        <f>IF(ISNUMBER(MATCH(M$4,'Standardised Costs'!$E93:$H93,0)),'Standardised Costs'!$C93,0)*Inputs!$C35</f>
        <v>0</v>
      </c>
      <c r="N28" s="71">
        <f>IF(ISNUMBER(MATCH(N$4,'Standardised Costs'!$E93:$H93,0)),'Standardised Costs'!$C93,0)*Inputs!$C35</f>
        <v>0</v>
      </c>
      <c r="O28" s="71">
        <f>IF(ISNUMBER(MATCH(O$4,'Standardised Costs'!$E93:$H93,0)),'Standardised Costs'!$C93,0)*Inputs!$C35</f>
        <v>0</v>
      </c>
      <c r="P28" s="71">
        <f>IF(ISNUMBER(MATCH(P$4,'Standardised Costs'!$E93:$H93,0)),'Standardised Costs'!$C93,0)*Inputs!$C35</f>
        <v>0</v>
      </c>
      <c r="Q28" s="71">
        <f>IF(ISNUMBER(MATCH(Q$4,'Standardised Costs'!$E93:$H93,0)),'Standardised Costs'!$C93,0)*Inputs!$C35</f>
        <v>0</v>
      </c>
      <c r="R28" s="71">
        <f>IF(ISNUMBER(MATCH(R$4,'Standardised Costs'!$E93:$H93,0)),'Standardised Costs'!$C93,0)*Inputs!$C35</f>
        <v>0</v>
      </c>
      <c r="S28" s="71">
        <f>IF(ISNUMBER(MATCH(S$4,'Standardised Costs'!$E93:$H93,0)),'Standardised Costs'!$C93,0)*Inputs!$C35</f>
        <v>0</v>
      </c>
      <c r="T28" s="71">
        <f>IF(ISNUMBER(MATCH(T$4,'Standardised Costs'!$E93:$H93,0)),'Standardised Costs'!$C93,0)*Inputs!$C35</f>
        <v>0</v>
      </c>
      <c r="U28" s="71">
        <f>IF(ISNUMBER(MATCH(U$4,'Standardised Costs'!$E93:$H93,0)),'Standardised Costs'!$C93,0)*Inputs!$C35</f>
        <v>0</v>
      </c>
      <c r="V28" s="71">
        <f>IF(ISNUMBER(MATCH(V$4,'Standardised Costs'!$E93:$H93,0)),'Standardised Costs'!$C93,0)*Inputs!$C35</f>
        <v>0</v>
      </c>
      <c r="W28" s="71">
        <f>IF(ISNUMBER(MATCH(W$4,'Standardised Costs'!$E93:$H93,0)),'Standardised Costs'!$C93,0)*Inputs!$C35</f>
        <v>0</v>
      </c>
      <c r="X28" s="71">
        <f>IF(ISNUMBER(MATCH(X$4,'Standardised Costs'!$E93:$H93,0)),'Standardised Costs'!$C93,0)*Inputs!$C35</f>
        <v>0</v>
      </c>
      <c r="Y28" s="71">
        <f>IF(ISNUMBER(MATCH(Y$4,'Standardised Costs'!$E93:$H93,0)),'Standardised Costs'!$C93,0)*Inputs!$C35</f>
        <v>0</v>
      </c>
      <c r="Z28" s="71">
        <f>IF(ISNUMBER(MATCH(Z$4,'Standardised Costs'!$E93:$H93,0)),'Standardised Costs'!$C93,0)*Inputs!$C35</f>
        <v>0</v>
      </c>
      <c r="AA28" s="71">
        <f>IF(ISNUMBER(MATCH(AA$4,'Standardised Costs'!$E93:$H93,0)),'Standardised Costs'!$C93,0)*Inputs!$C35</f>
        <v>0</v>
      </c>
      <c r="AB28" s="71">
        <f>IF(ISNUMBER(MATCH(AB$4,'Standardised Costs'!$E93:$H93,0)),'Standardised Costs'!$C93,0)*Inputs!$C35</f>
        <v>0</v>
      </c>
      <c r="AC28" s="71">
        <f>IF(ISNUMBER(MATCH(AC$4,'Standardised Costs'!$E93:$H93,0)),'Standardised Costs'!$C93,0)*Inputs!$C35</f>
        <v>0</v>
      </c>
      <c r="AD28" s="71">
        <f>IF(ISNUMBER(MATCH(AD$4,'Standardised Costs'!$E93:$H93,0)),'Standardised Costs'!$C93,0)*Inputs!$C35</f>
        <v>0</v>
      </c>
      <c r="AE28" s="71">
        <f>IF(ISNUMBER(MATCH(AE$4,'Standardised Costs'!$E93:$H93,0)),'Standardised Costs'!$C93,0)*Inputs!$C35</f>
        <v>0</v>
      </c>
      <c r="AF28" s="71">
        <f>IF(ISNUMBER(MATCH(AF$4,'Standardised Costs'!$E93:$H93,0)),'Standardised Costs'!$C93,0)*Inputs!$C35</f>
        <v>0</v>
      </c>
      <c r="AG28" s="71">
        <f>IF(ISNUMBER(MATCH(AG$4,'Standardised Costs'!$E93:$H93,0)),'Standardised Costs'!$C93,0)*Inputs!$C35</f>
        <v>0</v>
      </c>
      <c r="AH28" s="71">
        <f>IF(ISNUMBER(MATCH(AH$4,'Standardised Costs'!$E93:$H93,0)),'Standardised Costs'!$C93,0)*Inputs!$C35</f>
        <v>0</v>
      </c>
      <c r="AI28" s="71">
        <f>IF(ISNUMBER(MATCH(AI$4,'Standardised Costs'!$E93:$H93,0)),'Standardised Costs'!$C93,0)*Inputs!$C35</f>
        <v>0</v>
      </c>
      <c r="AJ28" s="71">
        <f>IF(ISNUMBER(MATCH(AJ$4,'Standardised Costs'!$E93:$H93,0)),'Standardised Costs'!$C93,0)*Inputs!$C35</f>
        <v>0</v>
      </c>
      <c r="AK28" s="71">
        <f>IF(ISNUMBER(MATCH(AK$4,'Standardised Costs'!$E93:$H93,0)),'Standardised Costs'!$C93,0)*Inputs!$C35</f>
        <v>0</v>
      </c>
      <c r="AL28" s="71">
        <f>IF(ISNUMBER(MATCH(AL$4,'Standardised Costs'!$E93:$H93,0)),'Standardised Costs'!$C93,0)*Inputs!$C35</f>
        <v>0</v>
      </c>
      <c r="AM28" s="71">
        <f>IF(ISNUMBER(MATCH(AM$4,'Standardised Costs'!$E93:$H93,0)),'Standardised Costs'!$C93,0)*Inputs!$C35</f>
        <v>0</v>
      </c>
      <c r="AN28" s="71">
        <f>IF(ISNUMBER(MATCH(AN$4,'Standardised Costs'!$E93:$H93,0)),'Standardised Costs'!$C93,0)*Inputs!$C35</f>
        <v>0</v>
      </c>
      <c r="AO28" s="71">
        <f>IF(ISNUMBER(MATCH(AO$4,'Standardised Costs'!$E93:$H93,0)),'Standardised Costs'!$C93,0)*Inputs!$C35</f>
        <v>0</v>
      </c>
      <c r="AP28" s="71">
        <f>IF(ISNUMBER(MATCH(AP$4,'Standardised Costs'!$E93:$H93,0)),'Standardised Costs'!$C93,0)*Inputs!$C35</f>
        <v>0</v>
      </c>
      <c r="AQ28" s="71">
        <f>IF(ISNUMBER(MATCH(AQ$4,'Standardised Costs'!$E93:$H93,0)),'Standardised Costs'!$C93,0)*Inputs!$C35</f>
        <v>0</v>
      </c>
      <c r="AR28" s="71">
        <f>IF(ISNUMBER(MATCH(AR$4,'Standardised Costs'!$E93:$H93,0)),'Standardised Costs'!$C93,0)*Inputs!$C35</f>
        <v>0</v>
      </c>
      <c r="AS28" s="71">
        <f>IF(ISNUMBER(MATCH(AS$4,'Standardised Costs'!$E93:$H93,0)),'Standardised Costs'!$C93,0)*Inputs!$C35</f>
        <v>0</v>
      </c>
      <c r="AT28" s="71">
        <f>IF(ISNUMBER(MATCH(AT$4,'Standardised Costs'!$E93:$H93,0)),'Standardised Costs'!$C93,0)*Inputs!$C35</f>
        <v>0</v>
      </c>
      <c r="AU28" s="71">
        <f>IF(ISNUMBER(MATCH(AU$4,'Standardised Costs'!$E93:$H93,0)),'Standardised Costs'!$C93,0)*Inputs!$C35</f>
        <v>0</v>
      </c>
      <c r="AV28" s="71">
        <f>IF(ISNUMBER(MATCH(AV$4,'Standardised Costs'!$E93:$H93,0)),'Standardised Costs'!$C93,0)*Inputs!$C35</f>
        <v>0</v>
      </c>
      <c r="AW28" s="71">
        <f>IF(ISNUMBER(MATCH(AW$4,'Standardised Costs'!$E93:$H93,0)),'Standardised Costs'!$C93,0)*Inputs!$C35</f>
        <v>0</v>
      </c>
      <c r="AX28" s="71">
        <f>IF(ISNUMBER(MATCH(AX$4,'Standardised Costs'!$E93:$H93,0)),'Standardised Costs'!$C93,0)*Inputs!$C35</f>
        <v>0</v>
      </c>
      <c r="AY28" s="71">
        <f>IF(ISNUMBER(MATCH(AY$4,'Standardised Costs'!$E93:$H93,0)),'Standardised Costs'!$C93,0)*Inputs!$C35</f>
        <v>0</v>
      </c>
      <c r="AZ28" s="71">
        <f>IF(ISNUMBER(MATCH(AZ$4,'Standardised Costs'!$E93:$H93,0)),'Standardised Costs'!$C93,0)*Inputs!$C35</f>
        <v>0</v>
      </c>
      <c r="BA28" s="71">
        <f>IF(ISNUMBER(MATCH(BA$4,'Standardised Costs'!$E93:$H93,0)),'Standardised Costs'!$C93,0)*Inputs!$C35</f>
        <v>0</v>
      </c>
      <c r="BB28" s="71">
        <f>IF(ISNUMBER(MATCH(BB$4,'Standardised Costs'!$E93:$H93,0)),'Standardised Costs'!$C93,0)*Inputs!$C35</f>
        <v>0</v>
      </c>
      <c r="BC28" s="71">
        <f>IF(ISNUMBER(MATCH(BC$4,'Standardised Costs'!$E93:$H93,0)),'Standardised Costs'!$C93,0)*Inputs!$C35</f>
        <v>0</v>
      </c>
      <c r="BD28" s="71">
        <f>IF(ISNUMBER(MATCH(BD$4,'Standardised Costs'!$E93:$H93,0)),'Standardised Costs'!$C93,0)*Inputs!$C35</f>
        <v>0</v>
      </c>
      <c r="BE28" s="71">
        <f>IF(ISNUMBER(MATCH(BE$4,'Standardised Costs'!$E93:$H93,0)),'Standardised Costs'!$C93,0)*Inputs!$C35</f>
        <v>0</v>
      </c>
      <c r="BF28" s="71">
        <f>IF(ISNUMBER(MATCH(BF$4,'Standardised Costs'!$E93:$H93,0)),'Standardised Costs'!$C93,0)*Inputs!$C35</f>
        <v>0</v>
      </c>
      <c r="BG28" s="71">
        <f>IF(ISNUMBER(MATCH(BG$4,'Standardised Costs'!$E93:$H93,0)),'Standardised Costs'!$C93,0)*Inputs!$C35</f>
        <v>0</v>
      </c>
      <c r="BH28" s="71">
        <f>IF(ISNUMBER(MATCH(BH$4,'Standardised Costs'!$E93:$H93,0)),'Standardised Costs'!$C93,0)*Inputs!$C35</f>
        <v>0</v>
      </c>
      <c r="BI28" s="71">
        <f>IF(ISNUMBER(MATCH(BI$4,'Standardised Costs'!$E93:$H93,0)),'Standardised Costs'!$C93,0)*Inputs!$C35</f>
        <v>0</v>
      </c>
      <c r="BJ28" s="71">
        <f>IF(ISNUMBER(MATCH(BJ$4,'Standardised Costs'!$E93:$H93,0)),'Standardised Costs'!$C93,0)*Inputs!$C35</f>
        <v>0</v>
      </c>
      <c r="BK28" s="71">
        <f>IF(ISNUMBER(MATCH(BK$4,'Standardised Costs'!$E93:$H93,0)),'Standardised Costs'!$C93,0)*Inputs!$C35</f>
        <v>0</v>
      </c>
      <c r="BL28" s="71">
        <f>IF(ISNUMBER(MATCH(BL$4,'Standardised Costs'!$E93:$H93,0)),'Standardised Costs'!$C93,0)*Inputs!$C35</f>
        <v>0</v>
      </c>
      <c r="BM28" s="71">
        <f>IF(ISNUMBER(MATCH(BM$4,'Standardised Costs'!$E93:$H93,0)),'Standardised Costs'!$C93,0)*Inputs!$C35</f>
        <v>0</v>
      </c>
      <c r="BN28" s="71">
        <f>IF(ISNUMBER(MATCH(BN$4,'Standardised Costs'!$E93:$H93,0)),'Standardised Costs'!$C93,0)*Inputs!$C35</f>
        <v>0</v>
      </c>
      <c r="BO28" s="71">
        <f>IF(ISNUMBER(MATCH(BO$4,'Standardised Costs'!$E93:$H93,0)),'Standardised Costs'!$C93,0)*Inputs!$C35</f>
        <v>0</v>
      </c>
      <c r="BP28" s="71">
        <f>IF(ISNUMBER(MATCH(BP$4,'Standardised Costs'!$E93:$H93,0)),'Standardised Costs'!$C93,0)*Inputs!$C35</f>
        <v>0</v>
      </c>
      <c r="BQ28" s="71">
        <f>IF(ISNUMBER(MATCH(BQ$4,'Standardised Costs'!$E93:$H93,0)),'Standardised Costs'!$C93,0)*Inputs!$C35</f>
        <v>0</v>
      </c>
      <c r="BR28" s="71">
        <f>IF(ISNUMBER(MATCH(BR$4,'Standardised Costs'!$E93:$H93,0)),'Standardised Costs'!$C93,0)*Inputs!$C35</f>
        <v>0</v>
      </c>
      <c r="BS28" s="71">
        <f>IF(ISNUMBER(MATCH(BS$4,'Standardised Costs'!$E93:$H93,0)),'Standardised Costs'!$C93,0)*Inputs!$C35</f>
        <v>0</v>
      </c>
      <c r="BT28" s="71">
        <f>IF(ISNUMBER(MATCH(BT$4,'Standardised Costs'!$E93:$H93,0)),'Standardised Costs'!$C93,0)*Inputs!$C35</f>
        <v>0</v>
      </c>
      <c r="BU28" s="71">
        <f>IF(ISNUMBER(MATCH(BU$4,'Standardised Costs'!$E93:$H93,0)),'Standardised Costs'!$C93,0)*Inputs!$C35</f>
        <v>0</v>
      </c>
      <c r="BV28" s="71">
        <f>IF(ISNUMBER(MATCH(BV$4,'Standardised Costs'!$E93:$H93,0)),'Standardised Costs'!$C93,0)*Inputs!$C35</f>
        <v>0</v>
      </c>
      <c r="BW28" s="71">
        <f>IF(ISNUMBER(MATCH(BW$4,'Standardised Costs'!$E93:$H93,0)),'Standardised Costs'!$C93,0)*Inputs!$C35</f>
        <v>0</v>
      </c>
      <c r="BX28" s="71">
        <f>IF(ISNUMBER(MATCH(BX$4,'Standardised Costs'!$E93:$H93,0)),'Standardised Costs'!$C93,0)*Inputs!$C35</f>
        <v>0</v>
      </c>
      <c r="BY28" s="71">
        <f>IF(ISNUMBER(MATCH(BY$4,'Standardised Costs'!$E93:$H93,0)),'Standardised Costs'!$C93,0)*Inputs!$C35</f>
        <v>0</v>
      </c>
      <c r="BZ28" s="71">
        <f>IF(ISNUMBER(MATCH(BZ$4,'Standardised Costs'!$E93:$H93,0)),'Standardised Costs'!$C93,0)*Inputs!$C35</f>
        <v>0</v>
      </c>
      <c r="CA28" s="71">
        <f>IF(ISNUMBER(MATCH(CA$4,'Standardised Costs'!$E93:$H93,0)),'Standardised Costs'!$C93,0)*Inputs!$C35</f>
        <v>0</v>
      </c>
      <c r="CB28" s="71">
        <f>IF(ISNUMBER(MATCH(CB$4,'Standardised Costs'!$E93:$H93,0)),'Standardised Costs'!$C93,0)*Inputs!$C35</f>
        <v>0</v>
      </c>
      <c r="CC28" s="71">
        <f>IF(ISNUMBER(MATCH(CC$4,'Standardised Costs'!$E93:$H93,0)),'Standardised Costs'!$C93,0)*Inputs!$C35</f>
        <v>0</v>
      </c>
      <c r="CD28" s="71">
        <f>IF(ISNUMBER(MATCH(CD$4,'Standardised Costs'!$E93:$H93,0)),'Standardised Costs'!$C93,0)*Inputs!$C35</f>
        <v>0</v>
      </c>
      <c r="CE28" s="71">
        <f>IF(ISNUMBER(MATCH(CE$4,'Standardised Costs'!$E93:$H93,0)),'Standardised Costs'!$C93,0)*Inputs!$C35</f>
        <v>0</v>
      </c>
      <c r="CF28" s="71">
        <f>IF(ISNUMBER(MATCH(CF$4,'Standardised Costs'!$E93:$H93,0)),'Standardised Costs'!$C93,0)*Inputs!$C35</f>
        <v>0</v>
      </c>
      <c r="CG28" s="71">
        <f>IF(ISNUMBER(MATCH(CG$4,'Standardised Costs'!$E93:$H93,0)),'Standardised Costs'!$C93,0)*Inputs!$C35</f>
        <v>0</v>
      </c>
      <c r="CH28" s="71">
        <f>IF(ISNUMBER(MATCH(CH$4,'Standardised Costs'!$E93:$H93,0)),'Standardised Costs'!$C93,0)*Inputs!$C35</f>
        <v>0</v>
      </c>
      <c r="CI28" s="71">
        <f>IF(ISNUMBER(MATCH(CI$4,'Standardised Costs'!$E93:$H93,0)),'Standardised Costs'!$C93,0)*Inputs!$C35</f>
        <v>0</v>
      </c>
      <c r="CJ28" s="71">
        <f>IF(ISNUMBER(MATCH(CJ$4,'Standardised Costs'!$E93:$H93,0)),'Standardised Costs'!$C93,0)*Inputs!$C35</f>
        <v>0</v>
      </c>
      <c r="CK28" s="71">
        <f>IF(ISNUMBER(MATCH(CK$4,'Standardised Costs'!$E93:$H93,0)),'Standardised Costs'!$C93,0)*Inputs!$C35</f>
        <v>0</v>
      </c>
      <c r="CL28" s="71">
        <f>IF(ISNUMBER(MATCH(CL$4,'Standardised Costs'!$E93:$H93,0)),'Standardised Costs'!$C93,0)*Inputs!$C35</f>
        <v>0</v>
      </c>
      <c r="CM28" s="71">
        <f>IF(ISNUMBER(MATCH(CM$4,'Standardised Costs'!$E93:$H93,0)),'Standardised Costs'!$C93,0)*Inputs!$C35</f>
        <v>0</v>
      </c>
      <c r="CN28" s="71">
        <f>IF(ISNUMBER(MATCH(CN$4,'Standardised Costs'!$E93:$H93,0)),'Standardised Costs'!$C93,0)*Inputs!$C35</f>
        <v>0</v>
      </c>
      <c r="CO28" s="71">
        <f>IF(ISNUMBER(MATCH(CO$4,'Standardised Costs'!$E93:$H93,0)),'Standardised Costs'!$C93,0)*Inputs!$C35</f>
        <v>0</v>
      </c>
      <c r="CP28" s="71">
        <f>IF(ISNUMBER(MATCH(CP$4,'Standardised Costs'!$E93:$H93,0)),'Standardised Costs'!$C93,0)*Inputs!$C35</f>
        <v>0</v>
      </c>
      <c r="CQ28" s="71">
        <f>IF(ISNUMBER(MATCH(CQ$4,'Standardised Costs'!$E93:$H93,0)),'Standardised Costs'!$C93,0)*Inputs!$C35</f>
        <v>0</v>
      </c>
      <c r="CR28" s="71">
        <f>IF(ISNUMBER(MATCH(CR$4,'Standardised Costs'!$E93:$H93,0)),'Standardised Costs'!$C93,0)*Inputs!$C35</f>
        <v>0</v>
      </c>
      <c r="CS28" s="71">
        <f>IF(ISNUMBER(MATCH(CS$4,'Standardised Costs'!$E93:$H93,0)),'Standardised Costs'!$C93,0)*Inputs!$C35</f>
        <v>0</v>
      </c>
      <c r="CT28" s="71">
        <f>IF(ISNUMBER(MATCH(CT$4,'Standardised Costs'!$E93:$H93,0)),'Standardised Costs'!$C93,0)*Inputs!$C35</f>
        <v>0</v>
      </c>
      <c r="CU28" s="71">
        <f>IF(ISNUMBER(MATCH(CU$4,'Standardised Costs'!$E93:$H93,0)),'Standardised Costs'!$C93,0)*Inputs!$C35</f>
        <v>0</v>
      </c>
      <c r="CV28" s="71">
        <f>IF(ISNUMBER(MATCH(CV$4,'Standardised Costs'!$E93:$H93,0)),'Standardised Costs'!$C93,0)*Inputs!$C35</f>
        <v>0</v>
      </c>
      <c r="CW28" s="71">
        <f>IF(ISNUMBER(MATCH(CW$4,'Standardised Costs'!$E93:$H93,0)),'Standardised Costs'!$C93,0)*Inputs!$C35</f>
        <v>0</v>
      </c>
      <c r="CX28" s="71">
        <f>IF(ISNUMBER(MATCH(CX$4,'Standardised Costs'!$E93:$H93,0)),'Standardised Costs'!$C93,0)*Inputs!$C35</f>
        <v>0</v>
      </c>
      <c r="CY28" s="71">
        <f>IF(ISNUMBER(MATCH(CY$4,'Standardised Costs'!$E93:$H93,0)),'Standardised Costs'!$C93,0)*Inputs!$C35</f>
        <v>0</v>
      </c>
    </row>
    <row r="29" spans="1:103" s="68" customFormat="1" ht="12.75" customHeight="1" x14ac:dyDescent="0.2">
      <c r="A29" s="328"/>
      <c r="B29" s="73" t="s">
        <v>203</v>
      </c>
      <c r="C29" s="72">
        <f t="shared" si="0"/>
        <v>0</v>
      </c>
      <c r="D29" s="71">
        <f>IF(ISNUMBER(MATCH(D$4,'Standardised Costs'!$E36:$H36,0)),'Standardised Costs'!$C36,0)*(Calculations!$C$17)</f>
        <v>0</v>
      </c>
      <c r="E29" s="71">
        <f>IF(ISNUMBER(MATCH(E$4,'Standardised Costs'!$E36:$H36,0)),'Standardised Costs'!$C36,0)*(Calculations!$C$17)</f>
        <v>0</v>
      </c>
      <c r="F29" s="71">
        <f>IF(ISNUMBER(MATCH(F$4,'Standardised Costs'!$E36:$H36,0)),'Standardised Costs'!$C36,0)*(Calculations!$C$17)</f>
        <v>0</v>
      </c>
      <c r="G29" s="71">
        <f>IF(ISNUMBER(MATCH(G$4,'Standardised Costs'!$E36:$H36,0)),'Standardised Costs'!$C36,0)*(Calculations!$C$17)</f>
        <v>0</v>
      </c>
      <c r="H29" s="71">
        <f>IF(ISNUMBER(MATCH(H$4,'Standardised Costs'!$E36:$H36,0)),'Standardised Costs'!$C36,0)*(Calculations!$C$17)</f>
        <v>0</v>
      </c>
      <c r="I29" s="71">
        <f>IF(ISNUMBER(MATCH(I$4,'Standardised Costs'!$E36:$H36,0)),'Standardised Costs'!$C36,0)*(Calculations!$C$17)</f>
        <v>0</v>
      </c>
      <c r="J29" s="71">
        <f>IF(ISNUMBER(MATCH(J$4,'Standardised Costs'!$E36:$H36,0)),'Standardised Costs'!$C36,0)*(Calculations!$C$17)</f>
        <v>0</v>
      </c>
      <c r="K29" s="71">
        <f>IF(ISNUMBER(MATCH(K$4,'Standardised Costs'!$E36:$H36,0)),'Standardised Costs'!$C36,0)*(Calculations!$C$17)</f>
        <v>0</v>
      </c>
      <c r="L29" s="71">
        <f>IF(ISNUMBER(MATCH(L$4,'Standardised Costs'!$E36:$H36,0)),'Standardised Costs'!$C36,0)*(Calculations!$C$17)</f>
        <v>0</v>
      </c>
      <c r="M29" s="71">
        <f>IF(ISNUMBER(MATCH(M$4,'Standardised Costs'!$E36:$H36,0)),'Standardised Costs'!$C36,0)*(Calculations!$C$17)</f>
        <v>0</v>
      </c>
      <c r="N29" s="71">
        <f>IF(ISNUMBER(MATCH(N$4,'Standardised Costs'!$E36:$H36,0)),'Standardised Costs'!$C36,0)*(Calculations!$C$17)</f>
        <v>0</v>
      </c>
      <c r="O29" s="71">
        <f>IF(ISNUMBER(MATCH(O$4,'Standardised Costs'!$E36:$H36,0)),'Standardised Costs'!$C36,0)*(Calculations!$C$17)</f>
        <v>0</v>
      </c>
      <c r="P29" s="71">
        <f>IF(ISNUMBER(MATCH(P$4,'Standardised Costs'!$E36:$H36,0)),'Standardised Costs'!$C36,0)*(Calculations!$C$17)</f>
        <v>0</v>
      </c>
      <c r="Q29" s="71">
        <f>IF(ISNUMBER(MATCH(Q$4,'Standardised Costs'!$E36:$H36,0)),'Standardised Costs'!$C36,0)*(Calculations!$C$17)</f>
        <v>0</v>
      </c>
      <c r="R29" s="71">
        <f>IF(ISNUMBER(MATCH(R$4,'Standardised Costs'!$E36:$H36,0)),'Standardised Costs'!$C36,0)*(Calculations!$C$17)</f>
        <v>0</v>
      </c>
      <c r="S29" s="71">
        <f>IF(ISNUMBER(MATCH(S$4,'Standardised Costs'!$E36:$H36,0)),'Standardised Costs'!$C36,0)*(Calculations!$C$17)</f>
        <v>0</v>
      </c>
      <c r="T29" s="71">
        <f>IF(ISNUMBER(MATCH(T$4,'Standardised Costs'!$E36:$H36,0)),'Standardised Costs'!$C36,0)*(Calculations!$C$17)</f>
        <v>0</v>
      </c>
      <c r="U29" s="71">
        <f>IF(ISNUMBER(MATCH(U$4,'Standardised Costs'!$E36:$H36,0)),'Standardised Costs'!$C36,0)*(Calculations!$C$17)</f>
        <v>0</v>
      </c>
      <c r="V29" s="71">
        <f>IF(ISNUMBER(MATCH(V$4,'Standardised Costs'!$E36:$H36,0)),'Standardised Costs'!$C36,0)*(Calculations!$C$17)</f>
        <v>0</v>
      </c>
      <c r="W29" s="71">
        <f>IF(ISNUMBER(MATCH(W$4,'Standardised Costs'!$E36:$H36,0)),'Standardised Costs'!$C36,0)*(Calculations!$C$17)</f>
        <v>0</v>
      </c>
      <c r="X29" s="71">
        <f>IF(ISNUMBER(MATCH(X$4,'Standardised Costs'!$E36:$H36,0)),'Standardised Costs'!$C36,0)*(Calculations!$C$17)</f>
        <v>0</v>
      </c>
      <c r="Y29" s="71">
        <f>IF(ISNUMBER(MATCH(Y$4,'Standardised Costs'!$E36:$H36,0)),'Standardised Costs'!$C36,0)*(Calculations!$C$17)</f>
        <v>0</v>
      </c>
      <c r="Z29" s="71">
        <f>IF(ISNUMBER(MATCH(Z$4,'Standardised Costs'!$E36:$H36,0)),'Standardised Costs'!$C36,0)*(Calculations!$C$17)</f>
        <v>0</v>
      </c>
      <c r="AA29" s="71">
        <f>IF(ISNUMBER(MATCH(AA$4,'Standardised Costs'!$E36:$H36,0)),'Standardised Costs'!$C36,0)*(Calculations!$C$17)</f>
        <v>0</v>
      </c>
      <c r="AB29" s="71">
        <f>IF(ISNUMBER(MATCH(AB$4,'Standardised Costs'!$E36:$H36,0)),'Standardised Costs'!$C36,0)*(Calculations!$C$17)</f>
        <v>0</v>
      </c>
      <c r="AC29" s="71">
        <f>IF(ISNUMBER(MATCH(AC$4,'Standardised Costs'!$E36:$H36,0)),'Standardised Costs'!$C36,0)*(Calculations!$C$17)</f>
        <v>0</v>
      </c>
      <c r="AD29" s="71">
        <f>IF(ISNUMBER(MATCH(AD$4,'Standardised Costs'!$E36:$H36,0)),'Standardised Costs'!$C36,0)*(Calculations!$C$17)</f>
        <v>0</v>
      </c>
      <c r="AE29" s="71">
        <f>IF(ISNUMBER(MATCH(AE$4,'Standardised Costs'!$E36:$H36,0)),'Standardised Costs'!$C36,0)*(Calculations!$C$17)</f>
        <v>0</v>
      </c>
      <c r="AF29" s="71">
        <f>IF(ISNUMBER(MATCH(AF$4,'Standardised Costs'!$E36:$H36,0)),'Standardised Costs'!$C36,0)*(Calculations!$C$17)</f>
        <v>0</v>
      </c>
      <c r="AG29" s="71">
        <f>IF(ISNUMBER(MATCH(AG$4,'Standardised Costs'!$E36:$H36,0)),'Standardised Costs'!$C36,0)*(Calculations!$C$17)</f>
        <v>0</v>
      </c>
      <c r="AH29" s="71">
        <f>IF(ISNUMBER(MATCH(AH$4,'Standardised Costs'!$E36:$H36,0)),'Standardised Costs'!$C36,0)*(Calculations!$C$17)</f>
        <v>0</v>
      </c>
      <c r="AI29" s="71">
        <f>IF(ISNUMBER(MATCH(AI$4,'Standardised Costs'!$E36:$H36,0)),'Standardised Costs'!$C36,0)*(Calculations!$C$17)</f>
        <v>0</v>
      </c>
      <c r="AJ29" s="71">
        <f>IF(ISNUMBER(MATCH(AJ$4,'Standardised Costs'!$E36:$H36,0)),'Standardised Costs'!$C36,0)*(Calculations!$C$17)</f>
        <v>0</v>
      </c>
      <c r="AK29" s="71">
        <f>IF(ISNUMBER(MATCH(AK$4,'Standardised Costs'!$E36:$H36,0)),'Standardised Costs'!$C36,0)*(Calculations!$C$17)</f>
        <v>0</v>
      </c>
      <c r="AL29" s="71">
        <f>IF(ISNUMBER(MATCH(AL$4,'Standardised Costs'!$E36:$H36,0)),'Standardised Costs'!$C36,0)*(Calculations!$C$17)</f>
        <v>0</v>
      </c>
      <c r="AM29" s="71">
        <f>IF(ISNUMBER(MATCH(AM$4,'Standardised Costs'!$E36:$H36,0)),'Standardised Costs'!$C36,0)*(Calculations!$C$17)</f>
        <v>0</v>
      </c>
      <c r="AN29" s="71">
        <f>IF(ISNUMBER(MATCH(AN$4,'Standardised Costs'!$E36:$H36,0)),'Standardised Costs'!$C36,0)*(Calculations!$C$17)</f>
        <v>0</v>
      </c>
      <c r="AO29" s="71">
        <f>IF(ISNUMBER(MATCH(AO$4,'Standardised Costs'!$E36:$H36,0)),'Standardised Costs'!$C36,0)*(Calculations!$C$17)</f>
        <v>0</v>
      </c>
      <c r="AP29" s="71">
        <f>IF(ISNUMBER(MATCH(AP$4,'Standardised Costs'!$E36:$H36,0)),'Standardised Costs'!$C36,0)*(Calculations!$C$17)</f>
        <v>0</v>
      </c>
      <c r="AQ29" s="71">
        <f>IF(ISNUMBER(MATCH(AQ$4,'Standardised Costs'!$E36:$H36,0)),'Standardised Costs'!$C36,0)*(Calculations!$C$17)</f>
        <v>0</v>
      </c>
      <c r="AR29" s="71">
        <f>IF(ISNUMBER(MATCH(AR$4,'Standardised Costs'!$E36:$H36,0)),'Standardised Costs'!$C36,0)*(Calculations!$C$17)</f>
        <v>0</v>
      </c>
      <c r="AS29" s="71">
        <f>IF(ISNUMBER(MATCH(AS$4,'Standardised Costs'!$E36:$H36,0)),'Standardised Costs'!$C36,0)*(Calculations!$C$17)</f>
        <v>0</v>
      </c>
      <c r="AT29" s="71">
        <f>IF(ISNUMBER(MATCH(AT$4,'Standardised Costs'!$E36:$H36,0)),'Standardised Costs'!$C36,0)*(Calculations!$C$17)</f>
        <v>0</v>
      </c>
      <c r="AU29" s="71">
        <f>IF(ISNUMBER(MATCH(AU$4,'Standardised Costs'!$E36:$H36,0)),'Standardised Costs'!$C36,0)*(Calculations!$C$17)</f>
        <v>0</v>
      </c>
      <c r="AV29" s="71">
        <f>IF(ISNUMBER(MATCH(AV$4,'Standardised Costs'!$E36:$H36,0)),'Standardised Costs'!$C36,0)*(Calculations!$C$17)</f>
        <v>0</v>
      </c>
      <c r="AW29" s="71">
        <f>IF(ISNUMBER(MATCH(AW$4,'Standardised Costs'!$E36:$H36,0)),'Standardised Costs'!$C36,0)*(Calculations!$C$17)</f>
        <v>0</v>
      </c>
      <c r="AX29" s="71">
        <f>IF(ISNUMBER(MATCH(AX$4,'Standardised Costs'!$E36:$H36,0)),'Standardised Costs'!$C36,0)*(Calculations!$C$17)</f>
        <v>0</v>
      </c>
      <c r="AY29" s="71">
        <f>IF(ISNUMBER(MATCH(AY$4,'Standardised Costs'!$E36:$H36,0)),'Standardised Costs'!$C36,0)*(Calculations!$C$17)</f>
        <v>0</v>
      </c>
      <c r="AZ29" s="71">
        <f>IF(ISNUMBER(MATCH(AZ$4,'Standardised Costs'!$E36:$H36,0)),'Standardised Costs'!$C36,0)*(Calculations!$C$17)</f>
        <v>0</v>
      </c>
      <c r="BA29" s="71">
        <f>IF(ISNUMBER(MATCH(BA$4,'Standardised Costs'!$E36:$H36,0)),'Standardised Costs'!$C36,0)*(Calculations!$C$17)</f>
        <v>0</v>
      </c>
      <c r="BB29" s="71">
        <f>IF(ISNUMBER(MATCH(BB$4,'Standardised Costs'!$E36:$H36,0)),'Standardised Costs'!$C36,0)*(Calculations!$C$17)</f>
        <v>0</v>
      </c>
      <c r="BC29" s="71">
        <f>IF(ISNUMBER(MATCH(BC$4,'Standardised Costs'!$E36:$H36,0)),'Standardised Costs'!$C36,0)*(Calculations!$C$17)</f>
        <v>0</v>
      </c>
      <c r="BD29" s="71">
        <f>IF(ISNUMBER(MATCH(BD$4,'Standardised Costs'!$E36:$H36,0)),'Standardised Costs'!$C36,0)*(Calculations!$C$17)</f>
        <v>0</v>
      </c>
      <c r="BE29" s="71">
        <f>IF(ISNUMBER(MATCH(BE$4,'Standardised Costs'!$E36:$H36,0)),'Standardised Costs'!$C36,0)*(Calculations!$C$17)</f>
        <v>0</v>
      </c>
      <c r="BF29" s="71">
        <f>IF(ISNUMBER(MATCH(BF$4,'Standardised Costs'!$E36:$H36,0)),'Standardised Costs'!$C36,0)*(Calculations!$C$17)</f>
        <v>0</v>
      </c>
      <c r="BG29" s="71">
        <f>IF(ISNUMBER(MATCH(BG$4,'Standardised Costs'!$E36:$H36,0)),'Standardised Costs'!$C36,0)*(Calculations!$C$17)</f>
        <v>0</v>
      </c>
      <c r="BH29" s="71">
        <f>IF(ISNUMBER(MATCH(BH$4,'Standardised Costs'!$E36:$H36,0)),'Standardised Costs'!$C36,0)*(Calculations!$C$17)</f>
        <v>0</v>
      </c>
      <c r="BI29" s="71">
        <f>IF(ISNUMBER(MATCH(BI$4,'Standardised Costs'!$E36:$H36,0)),'Standardised Costs'!$C36,0)*(Calculations!$C$17)</f>
        <v>0</v>
      </c>
      <c r="BJ29" s="71">
        <f>IF(ISNUMBER(MATCH(BJ$4,'Standardised Costs'!$E36:$H36,0)),'Standardised Costs'!$C36,0)*(Calculations!$C$17)</f>
        <v>0</v>
      </c>
      <c r="BK29" s="71">
        <f>IF(ISNUMBER(MATCH(BK$4,'Standardised Costs'!$E36:$H36,0)),'Standardised Costs'!$C36,0)*(Calculations!$C$17)</f>
        <v>0</v>
      </c>
      <c r="BL29" s="71">
        <f>IF(ISNUMBER(MATCH(BL$4,'Standardised Costs'!$E36:$H36,0)),'Standardised Costs'!$C36,0)*(Calculations!$C$17)</f>
        <v>0</v>
      </c>
      <c r="BM29" s="71">
        <f>IF(ISNUMBER(MATCH(BM$4,'Standardised Costs'!$E36:$H36,0)),'Standardised Costs'!$C36,0)*(Calculations!$C$17)</f>
        <v>0</v>
      </c>
      <c r="BN29" s="71">
        <f>IF(ISNUMBER(MATCH(BN$4,'Standardised Costs'!$E36:$H36,0)),'Standardised Costs'!$C36,0)*(Calculations!$C$17)</f>
        <v>0</v>
      </c>
      <c r="BO29" s="71">
        <f>IF(ISNUMBER(MATCH(BO$4,'Standardised Costs'!$E36:$H36,0)),'Standardised Costs'!$C36,0)*(Calculations!$C$17)</f>
        <v>0</v>
      </c>
      <c r="BP29" s="71">
        <f>IF(ISNUMBER(MATCH(BP$4,'Standardised Costs'!$E36:$H36,0)),'Standardised Costs'!$C36,0)*(Calculations!$C$17)</f>
        <v>0</v>
      </c>
      <c r="BQ29" s="71">
        <f>IF(ISNUMBER(MATCH(BQ$4,'Standardised Costs'!$E36:$H36,0)),'Standardised Costs'!$C36,0)*(Calculations!$C$17)</f>
        <v>0</v>
      </c>
      <c r="BR29" s="71">
        <f>IF(ISNUMBER(MATCH(BR$4,'Standardised Costs'!$E36:$H36,0)),'Standardised Costs'!$C36,0)*(Calculations!$C$17)</f>
        <v>0</v>
      </c>
      <c r="BS29" s="71">
        <f>IF(ISNUMBER(MATCH(BS$4,'Standardised Costs'!$E36:$H36,0)),'Standardised Costs'!$C36,0)*(Calculations!$C$17)</f>
        <v>0</v>
      </c>
      <c r="BT29" s="71">
        <f>IF(ISNUMBER(MATCH(BT$4,'Standardised Costs'!$E36:$H36,0)),'Standardised Costs'!$C36,0)*(Calculations!$C$17)</f>
        <v>0</v>
      </c>
      <c r="BU29" s="71">
        <f>IF(ISNUMBER(MATCH(BU$4,'Standardised Costs'!$E36:$H36,0)),'Standardised Costs'!$C36,0)*(Calculations!$C$17)</f>
        <v>0</v>
      </c>
      <c r="BV29" s="71">
        <f>IF(ISNUMBER(MATCH(BV$4,'Standardised Costs'!$E36:$H36,0)),'Standardised Costs'!$C36,0)*(Calculations!$C$17)</f>
        <v>0</v>
      </c>
      <c r="BW29" s="71">
        <f>IF(ISNUMBER(MATCH(BW$4,'Standardised Costs'!$E36:$H36,0)),'Standardised Costs'!$C36,0)*(Calculations!$C$17)</f>
        <v>0</v>
      </c>
      <c r="BX29" s="71">
        <f>IF(ISNUMBER(MATCH(BX$4,'Standardised Costs'!$E36:$H36,0)),'Standardised Costs'!$C36,0)*(Calculations!$C$17)</f>
        <v>0</v>
      </c>
      <c r="BY29" s="71">
        <f>IF(ISNUMBER(MATCH(BY$4,'Standardised Costs'!$E36:$H36,0)),'Standardised Costs'!$C36,0)*(Calculations!$C$17)</f>
        <v>0</v>
      </c>
      <c r="BZ29" s="71">
        <f>IF(ISNUMBER(MATCH(BZ$4,'Standardised Costs'!$E36:$H36,0)),'Standardised Costs'!$C36,0)*(Calculations!$C$17)</f>
        <v>0</v>
      </c>
      <c r="CA29" s="71">
        <f>IF(ISNUMBER(MATCH(CA$4,'Standardised Costs'!$E36:$H36,0)),'Standardised Costs'!$C36,0)*(Calculations!$C$17)</f>
        <v>0</v>
      </c>
      <c r="CB29" s="71">
        <f>IF(ISNUMBER(MATCH(CB$4,'Standardised Costs'!$E36:$H36,0)),'Standardised Costs'!$C36,0)*(Calculations!$C$17)</f>
        <v>0</v>
      </c>
      <c r="CC29" s="71">
        <f>IF(ISNUMBER(MATCH(CC$4,'Standardised Costs'!$E36:$H36,0)),'Standardised Costs'!$C36,0)*(Calculations!$C$17)</f>
        <v>0</v>
      </c>
      <c r="CD29" s="71">
        <f>IF(ISNUMBER(MATCH(CD$4,'Standardised Costs'!$E36:$H36,0)),'Standardised Costs'!$C36,0)*(Calculations!$C$17)</f>
        <v>0</v>
      </c>
      <c r="CE29" s="71">
        <f>IF(ISNUMBER(MATCH(CE$4,'Standardised Costs'!$E36:$H36,0)),'Standardised Costs'!$C36,0)*(Calculations!$C$17)</f>
        <v>0</v>
      </c>
      <c r="CF29" s="71">
        <f>IF(ISNUMBER(MATCH(CF$4,'Standardised Costs'!$E36:$H36,0)),'Standardised Costs'!$C36,0)*(Calculations!$C$17)</f>
        <v>0</v>
      </c>
      <c r="CG29" s="71">
        <f>IF(ISNUMBER(MATCH(CG$4,'Standardised Costs'!$E36:$H36,0)),'Standardised Costs'!$C36,0)*(Calculations!$C$17)</f>
        <v>0</v>
      </c>
      <c r="CH29" s="71">
        <f>IF(ISNUMBER(MATCH(CH$4,'Standardised Costs'!$E36:$H36,0)),'Standardised Costs'!$C36,0)*(Calculations!$C$17)</f>
        <v>0</v>
      </c>
      <c r="CI29" s="71">
        <f>IF(ISNUMBER(MATCH(CI$4,'Standardised Costs'!$E36:$H36,0)),'Standardised Costs'!$C36,0)*(Calculations!$C$17)</f>
        <v>0</v>
      </c>
      <c r="CJ29" s="71">
        <f>IF(ISNUMBER(MATCH(CJ$4,'Standardised Costs'!$E36:$H36,0)),'Standardised Costs'!$C36,0)*(Calculations!$C$17)</f>
        <v>0</v>
      </c>
      <c r="CK29" s="71">
        <f>IF(ISNUMBER(MATCH(CK$4,'Standardised Costs'!$E36:$H36,0)),'Standardised Costs'!$C36,0)*(Calculations!$C$17)</f>
        <v>0</v>
      </c>
      <c r="CL29" s="71">
        <f>IF(ISNUMBER(MATCH(CL$4,'Standardised Costs'!$E36:$H36,0)),'Standardised Costs'!$C36,0)*(Calculations!$C$17)</f>
        <v>0</v>
      </c>
      <c r="CM29" s="71">
        <f>IF(ISNUMBER(MATCH(CM$4,'Standardised Costs'!$E36:$H36,0)),'Standardised Costs'!$C36,0)*(Calculations!$C$17)</f>
        <v>0</v>
      </c>
      <c r="CN29" s="71">
        <f>IF(ISNUMBER(MATCH(CN$4,'Standardised Costs'!$E36:$H36,0)),'Standardised Costs'!$C36,0)*(Calculations!$C$17)</f>
        <v>0</v>
      </c>
      <c r="CO29" s="71">
        <f>IF(ISNUMBER(MATCH(CO$4,'Standardised Costs'!$E36:$H36,0)),'Standardised Costs'!$C36,0)*(Calculations!$C$17)</f>
        <v>0</v>
      </c>
      <c r="CP29" s="71">
        <f>IF(ISNUMBER(MATCH(CP$4,'Standardised Costs'!$E36:$H36,0)),'Standardised Costs'!$C36,0)*(Calculations!$C$17)</f>
        <v>0</v>
      </c>
      <c r="CQ29" s="71">
        <f>IF(ISNUMBER(MATCH(CQ$4,'Standardised Costs'!$E36:$H36,0)),'Standardised Costs'!$C36,0)*(Calculations!$C$17)</f>
        <v>0</v>
      </c>
      <c r="CR29" s="71">
        <f>IF(ISNUMBER(MATCH(CR$4,'Standardised Costs'!$E36:$H36,0)),'Standardised Costs'!$C36,0)*(Calculations!$C$17)</f>
        <v>0</v>
      </c>
      <c r="CS29" s="71">
        <f>IF(ISNUMBER(MATCH(CS$4,'Standardised Costs'!$E36:$H36,0)),'Standardised Costs'!$C36,0)*(Calculations!$C$17)</f>
        <v>0</v>
      </c>
      <c r="CT29" s="71">
        <f>IF(ISNUMBER(MATCH(CT$4,'Standardised Costs'!$E36:$H36,0)),'Standardised Costs'!$C36,0)*(Calculations!$C$17)</f>
        <v>0</v>
      </c>
      <c r="CU29" s="71">
        <f>IF(ISNUMBER(MATCH(CU$4,'Standardised Costs'!$E36:$H36,0)),'Standardised Costs'!$C36,0)*(Calculations!$C$17)</f>
        <v>0</v>
      </c>
      <c r="CV29" s="71">
        <f>IF(ISNUMBER(MATCH(CV$4,'Standardised Costs'!$E36:$H36,0)),'Standardised Costs'!$C36,0)*(Calculations!$C$17)</f>
        <v>0</v>
      </c>
      <c r="CW29" s="71">
        <f>IF(ISNUMBER(MATCH(CW$4,'Standardised Costs'!$E36:$H36,0)),'Standardised Costs'!$C36,0)*(Calculations!$C$17)</f>
        <v>0</v>
      </c>
      <c r="CX29" s="71">
        <f>IF(ISNUMBER(MATCH(CX$4,'Standardised Costs'!$E36:$H36,0)),'Standardised Costs'!$C36,0)*(Calculations!$C$17)</f>
        <v>0</v>
      </c>
      <c r="CY29" s="71">
        <f>IF(ISNUMBER(MATCH(CY$4,'Standardised Costs'!$E36:$H36,0)),'Standardised Costs'!$C36,0)*(Calculations!$C$17)</f>
        <v>0</v>
      </c>
    </row>
    <row r="30" spans="1:103" s="68" customFormat="1" ht="12.75" customHeight="1" x14ac:dyDescent="0.2">
      <c r="A30" s="328"/>
      <c r="B30" s="73" t="s">
        <v>204</v>
      </c>
      <c r="C30" s="72">
        <f t="shared" si="0"/>
        <v>0</v>
      </c>
      <c r="D30" s="71">
        <f>IF(ISNUMBER(MATCH(D$4,'Standardised Costs'!$E37:$H37,0)),'Standardised Costs'!$C37,0)*(Calculations!$C$18)</f>
        <v>0</v>
      </c>
      <c r="E30" s="71">
        <f>IF(ISNUMBER(MATCH(E$4,'Standardised Costs'!$E37:$H37,0)),'Standardised Costs'!$C37,0)*(Calculations!$C$18)</f>
        <v>0</v>
      </c>
      <c r="F30" s="71">
        <f>IF(ISNUMBER(MATCH(F$4,'Standardised Costs'!$E37:$H37,0)),'Standardised Costs'!$C37,0)*(Calculations!$C$18)</f>
        <v>0</v>
      </c>
      <c r="G30" s="71">
        <f>IF(ISNUMBER(MATCH(G$4,'Standardised Costs'!$E37:$H37,0)),'Standardised Costs'!$C37,0)*(Calculations!$C$18)</f>
        <v>0</v>
      </c>
      <c r="H30" s="71">
        <f>IF(ISNUMBER(MATCH(H$4,'Standardised Costs'!$E37:$H37,0)),'Standardised Costs'!$C37,0)*(Calculations!$C$18)</f>
        <v>0</v>
      </c>
      <c r="I30" s="71">
        <f>IF(ISNUMBER(MATCH(I$4,'Standardised Costs'!$E37:$H37,0)),'Standardised Costs'!$C37,0)*(Calculations!$C$18)</f>
        <v>0</v>
      </c>
      <c r="J30" s="71">
        <f>IF(ISNUMBER(MATCH(J$4,'Standardised Costs'!$E37:$H37,0)),'Standardised Costs'!$C37,0)*(Calculations!$C$18)</f>
        <v>0</v>
      </c>
      <c r="K30" s="71">
        <f>IF(ISNUMBER(MATCH(K$4,'Standardised Costs'!$E37:$H37,0)),'Standardised Costs'!$C37,0)*(Calculations!$C$18)</f>
        <v>0</v>
      </c>
      <c r="L30" s="71">
        <f>IF(ISNUMBER(MATCH(L$4,'Standardised Costs'!$E37:$H37,0)),'Standardised Costs'!$C37,0)*(Calculations!$C$18)</f>
        <v>0</v>
      </c>
      <c r="M30" s="71">
        <f>IF(ISNUMBER(MATCH(M$4,'Standardised Costs'!$E37:$H37,0)),'Standardised Costs'!$C37,0)*(Calculations!$C$18)</f>
        <v>0</v>
      </c>
      <c r="N30" s="71">
        <f>IF(ISNUMBER(MATCH(N$4,'Standardised Costs'!$E37:$H37,0)),'Standardised Costs'!$C37,0)*(Calculations!$C$18)</f>
        <v>0</v>
      </c>
      <c r="O30" s="71">
        <f>IF(ISNUMBER(MATCH(O$4,'Standardised Costs'!$E37:$H37,0)),'Standardised Costs'!$C37,0)*(Calculations!$C$18)</f>
        <v>0</v>
      </c>
      <c r="P30" s="71">
        <f>IF(ISNUMBER(MATCH(P$4,'Standardised Costs'!$E37:$H37,0)),'Standardised Costs'!$C37,0)*(Calculations!$C$18)</f>
        <v>0</v>
      </c>
      <c r="Q30" s="71">
        <f>IF(ISNUMBER(MATCH(Q$4,'Standardised Costs'!$E37:$H37,0)),'Standardised Costs'!$C37,0)*(Calculations!$C$18)</f>
        <v>0</v>
      </c>
      <c r="R30" s="71">
        <f>IF(ISNUMBER(MATCH(R$4,'Standardised Costs'!$E37:$H37,0)),'Standardised Costs'!$C37,0)*(Calculations!$C$18)</f>
        <v>0</v>
      </c>
      <c r="S30" s="71">
        <f>IF(ISNUMBER(MATCH(S$4,'Standardised Costs'!$E37:$H37,0)),'Standardised Costs'!$C37,0)*(Calculations!$C$18)</f>
        <v>0</v>
      </c>
      <c r="T30" s="71">
        <f>IF(ISNUMBER(MATCH(T$4,'Standardised Costs'!$E37:$H37,0)),'Standardised Costs'!$C37,0)*(Calculations!$C$18)</f>
        <v>0</v>
      </c>
      <c r="U30" s="71">
        <f>IF(ISNUMBER(MATCH(U$4,'Standardised Costs'!$E37:$H37,0)),'Standardised Costs'!$C37,0)*(Calculations!$C$18)</f>
        <v>0</v>
      </c>
      <c r="V30" s="71">
        <f>IF(ISNUMBER(MATCH(V$4,'Standardised Costs'!$E37:$H37,0)),'Standardised Costs'!$C37,0)*(Calculations!$C$18)</f>
        <v>0</v>
      </c>
      <c r="W30" s="71">
        <f>IF(ISNUMBER(MATCH(W$4,'Standardised Costs'!$E37:$H37,0)),'Standardised Costs'!$C37,0)*(Calculations!$C$18)</f>
        <v>0</v>
      </c>
      <c r="X30" s="71">
        <f>IF(ISNUMBER(MATCH(X$4,'Standardised Costs'!$E37:$H37,0)),'Standardised Costs'!$C37,0)*(Calculations!$C$18)</f>
        <v>0</v>
      </c>
      <c r="Y30" s="71">
        <f>IF(ISNUMBER(MATCH(Y$4,'Standardised Costs'!$E37:$H37,0)),'Standardised Costs'!$C37,0)*(Calculations!$C$18)</f>
        <v>0</v>
      </c>
      <c r="Z30" s="71">
        <f>IF(ISNUMBER(MATCH(Z$4,'Standardised Costs'!$E37:$H37,0)),'Standardised Costs'!$C37,0)*(Calculations!$C$18)</f>
        <v>0</v>
      </c>
      <c r="AA30" s="71">
        <f>IF(ISNUMBER(MATCH(AA$4,'Standardised Costs'!$E37:$H37,0)),'Standardised Costs'!$C37,0)*(Calculations!$C$18)</f>
        <v>0</v>
      </c>
      <c r="AB30" s="71">
        <f>IF(ISNUMBER(MATCH(AB$4,'Standardised Costs'!$E37:$H37,0)),'Standardised Costs'!$C37,0)*(Calculations!$C$18)</f>
        <v>0</v>
      </c>
      <c r="AC30" s="71">
        <f>IF(ISNUMBER(MATCH(AC$4,'Standardised Costs'!$E37:$H37,0)),'Standardised Costs'!$C37,0)*(Calculations!$C$18)</f>
        <v>0</v>
      </c>
      <c r="AD30" s="71">
        <f>IF(ISNUMBER(MATCH(AD$4,'Standardised Costs'!$E37:$H37,0)),'Standardised Costs'!$C37,0)*(Calculations!$C$18)</f>
        <v>0</v>
      </c>
      <c r="AE30" s="71">
        <f>IF(ISNUMBER(MATCH(AE$4,'Standardised Costs'!$E37:$H37,0)),'Standardised Costs'!$C37,0)*(Calculations!$C$18)</f>
        <v>0</v>
      </c>
      <c r="AF30" s="71">
        <f>IF(ISNUMBER(MATCH(AF$4,'Standardised Costs'!$E37:$H37,0)),'Standardised Costs'!$C37,0)*(Calculations!$C$18)</f>
        <v>0</v>
      </c>
      <c r="AG30" s="71">
        <f>IF(ISNUMBER(MATCH(AG$4,'Standardised Costs'!$E37:$H37,0)),'Standardised Costs'!$C37,0)*(Calculations!$C$18)</f>
        <v>0</v>
      </c>
      <c r="AH30" s="71">
        <f>IF(ISNUMBER(MATCH(AH$4,'Standardised Costs'!$E37:$H37,0)),'Standardised Costs'!$C37,0)*(Calculations!$C$18)</f>
        <v>0</v>
      </c>
      <c r="AI30" s="71">
        <f>IF(ISNUMBER(MATCH(AI$4,'Standardised Costs'!$E37:$H37,0)),'Standardised Costs'!$C37,0)*(Calculations!$C$18)</f>
        <v>0</v>
      </c>
      <c r="AJ30" s="71">
        <f>IF(ISNUMBER(MATCH(AJ$4,'Standardised Costs'!$E37:$H37,0)),'Standardised Costs'!$C37,0)*(Calculations!$C$18)</f>
        <v>0</v>
      </c>
      <c r="AK30" s="71">
        <f>IF(ISNUMBER(MATCH(AK$4,'Standardised Costs'!$E37:$H37,0)),'Standardised Costs'!$C37,0)*(Calculations!$C$18)</f>
        <v>0</v>
      </c>
      <c r="AL30" s="71">
        <f>IF(ISNUMBER(MATCH(AL$4,'Standardised Costs'!$E37:$H37,0)),'Standardised Costs'!$C37,0)*(Calculations!$C$18)</f>
        <v>0</v>
      </c>
      <c r="AM30" s="71">
        <f>IF(ISNUMBER(MATCH(AM$4,'Standardised Costs'!$E37:$H37,0)),'Standardised Costs'!$C37,0)*(Calculations!$C$18)</f>
        <v>0</v>
      </c>
      <c r="AN30" s="71">
        <f>IF(ISNUMBER(MATCH(AN$4,'Standardised Costs'!$E37:$H37,0)),'Standardised Costs'!$C37,0)*(Calculations!$C$18)</f>
        <v>0</v>
      </c>
      <c r="AO30" s="71">
        <f>IF(ISNUMBER(MATCH(AO$4,'Standardised Costs'!$E37:$H37,0)),'Standardised Costs'!$C37,0)*(Calculations!$C$18)</f>
        <v>0</v>
      </c>
      <c r="AP30" s="71">
        <f>IF(ISNUMBER(MATCH(AP$4,'Standardised Costs'!$E37:$H37,0)),'Standardised Costs'!$C37,0)*(Calculations!$C$18)</f>
        <v>0</v>
      </c>
      <c r="AQ30" s="71">
        <f>IF(ISNUMBER(MATCH(AQ$4,'Standardised Costs'!$E37:$H37,0)),'Standardised Costs'!$C37,0)*(Calculations!$C$18)</f>
        <v>0</v>
      </c>
      <c r="AR30" s="71">
        <f>IF(ISNUMBER(MATCH(AR$4,'Standardised Costs'!$E37:$H37,0)),'Standardised Costs'!$C37,0)*(Calculations!$C$18)</f>
        <v>0</v>
      </c>
      <c r="AS30" s="71">
        <f>IF(ISNUMBER(MATCH(AS$4,'Standardised Costs'!$E37:$H37,0)),'Standardised Costs'!$C37,0)*(Calculations!$C$18)</f>
        <v>0</v>
      </c>
      <c r="AT30" s="71">
        <f>IF(ISNUMBER(MATCH(AT$4,'Standardised Costs'!$E37:$H37,0)),'Standardised Costs'!$C37,0)*(Calculations!$C$18)</f>
        <v>0</v>
      </c>
      <c r="AU30" s="71">
        <f>IF(ISNUMBER(MATCH(AU$4,'Standardised Costs'!$E37:$H37,0)),'Standardised Costs'!$C37,0)*(Calculations!$C$18)</f>
        <v>0</v>
      </c>
      <c r="AV30" s="71">
        <f>IF(ISNUMBER(MATCH(AV$4,'Standardised Costs'!$E37:$H37,0)),'Standardised Costs'!$C37,0)*(Calculations!$C$18)</f>
        <v>0</v>
      </c>
      <c r="AW30" s="71">
        <f>IF(ISNUMBER(MATCH(AW$4,'Standardised Costs'!$E37:$H37,0)),'Standardised Costs'!$C37,0)*(Calculations!$C$18)</f>
        <v>0</v>
      </c>
      <c r="AX30" s="71">
        <f>IF(ISNUMBER(MATCH(AX$4,'Standardised Costs'!$E37:$H37,0)),'Standardised Costs'!$C37,0)*(Calculations!$C$18)</f>
        <v>0</v>
      </c>
      <c r="AY30" s="71">
        <f>IF(ISNUMBER(MATCH(AY$4,'Standardised Costs'!$E37:$H37,0)),'Standardised Costs'!$C37,0)*(Calculations!$C$18)</f>
        <v>0</v>
      </c>
      <c r="AZ30" s="71">
        <f>IF(ISNUMBER(MATCH(AZ$4,'Standardised Costs'!$E37:$H37,0)),'Standardised Costs'!$C37,0)*(Calculations!$C$18)</f>
        <v>0</v>
      </c>
      <c r="BA30" s="71">
        <f>IF(ISNUMBER(MATCH(BA$4,'Standardised Costs'!$E37:$H37,0)),'Standardised Costs'!$C37,0)*(Calculations!$C$18)</f>
        <v>0</v>
      </c>
      <c r="BB30" s="71">
        <f>IF(ISNUMBER(MATCH(BB$4,'Standardised Costs'!$E37:$H37,0)),'Standardised Costs'!$C37,0)*(Calculations!$C$18)</f>
        <v>0</v>
      </c>
      <c r="BC30" s="71">
        <f>IF(ISNUMBER(MATCH(BC$4,'Standardised Costs'!$E37:$H37,0)),'Standardised Costs'!$C37,0)*(Calculations!$C$18)</f>
        <v>0</v>
      </c>
      <c r="BD30" s="71">
        <f>IF(ISNUMBER(MATCH(BD$4,'Standardised Costs'!$E37:$H37,0)),'Standardised Costs'!$C37,0)*(Calculations!$C$18)</f>
        <v>0</v>
      </c>
      <c r="BE30" s="71">
        <f>IF(ISNUMBER(MATCH(BE$4,'Standardised Costs'!$E37:$H37,0)),'Standardised Costs'!$C37,0)*(Calculations!$C$18)</f>
        <v>0</v>
      </c>
      <c r="BF30" s="71">
        <f>IF(ISNUMBER(MATCH(BF$4,'Standardised Costs'!$E37:$H37,0)),'Standardised Costs'!$C37,0)*(Calculations!$C$18)</f>
        <v>0</v>
      </c>
      <c r="BG30" s="71">
        <f>IF(ISNUMBER(MATCH(BG$4,'Standardised Costs'!$E37:$H37,0)),'Standardised Costs'!$C37,0)*(Calculations!$C$18)</f>
        <v>0</v>
      </c>
      <c r="BH30" s="71">
        <f>IF(ISNUMBER(MATCH(BH$4,'Standardised Costs'!$E37:$H37,0)),'Standardised Costs'!$C37,0)*(Calculations!$C$18)</f>
        <v>0</v>
      </c>
      <c r="BI30" s="71">
        <f>IF(ISNUMBER(MATCH(BI$4,'Standardised Costs'!$E37:$H37,0)),'Standardised Costs'!$C37,0)*(Calculations!$C$18)</f>
        <v>0</v>
      </c>
      <c r="BJ30" s="71">
        <f>IF(ISNUMBER(MATCH(BJ$4,'Standardised Costs'!$E37:$H37,0)),'Standardised Costs'!$C37,0)*(Calculations!$C$18)</f>
        <v>0</v>
      </c>
      <c r="BK30" s="71">
        <f>IF(ISNUMBER(MATCH(BK$4,'Standardised Costs'!$E37:$H37,0)),'Standardised Costs'!$C37,0)*(Calculations!$C$18)</f>
        <v>0</v>
      </c>
      <c r="BL30" s="71">
        <f>IF(ISNUMBER(MATCH(BL$4,'Standardised Costs'!$E37:$H37,0)),'Standardised Costs'!$C37,0)*(Calculations!$C$18)</f>
        <v>0</v>
      </c>
      <c r="BM30" s="71">
        <f>IF(ISNUMBER(MATCH(BM$4,'Standardised Costs'!$E37:$H37,0)),'Standardised Costs'!$C37,0)*(Calculations!$C$18)</f>
        <v>0</v>
      </c>
      <c r="BN30" s="71">
        <f>IF(ISNUMBER(MATCH(BN$4,'Standardised Costs'!$E37:$H37,0)),'Standardised Costs'!$C37,0)*(Calculations!$C$18)</f>
        <v>0</v>
      </c>
      <c r="BO30" s="71">
        <f>IF(ISNUMBER(MATCH(BO$4,'Standardised Costs'!$E37:$H37,0)),'Standardised Costs'!$C37,0)*(Calculations!$C$18)</f>
        <v>0</v>
      </c>
      <c r="BP30" s="71">
        <f>IF(ISNUMBER(MATCH(BP$4,'Standardised Costs'!$E37:$H37,0)),'Standardised Costs'!$C37,0)*(Calculations!$C$18)</f>
        <v>0</v>
      </c>
      <c r="BQ30" s="71">
        <f>IF(ISNUMBER(MATCH(BQ$4,'Standardised Costs'!$E37:$H37,0)),'Standardised Costs'!$C37,0)*(Calculations!$C$18)</f>
        <v>0</v>
      </c>
      <c r="BR30" s="71">
        <f>IF(ISNUMBER(MATCH(BR$4,'Standardised Costs'!$E37:$H37,0)),'Standardised Costs'!$C37,0)*(Calculations!$C$18)</f>
        <v>0</v>
      </c>
      <c r="BS30" s="71">
        <f>IF(ISNUMBER(MATCH(BS$4,'Standardised Costs'!$E37:$H37,0)),'Standardised Costs'!$C37,0)*(Calculations!$C$18)</f>
        <v>0</v>
      </c>
      <c r="BT30" s="71">
        <f>IF(ISNUMBER(MATCH(BT$4,'Standardised Costs'!$E37:$H37,0)),'Standardised Costs'!$C37,0)*(Calculations!$C$18)</f>
        <v>0</v>
      </c>
      <c r="BU30" s="71">
        <f>IF(ISNUMBER(MATCH(BU$4,'Standardised Costs'!$E37:$H37,0)),'Standardised Costs'!$C37,0)*(Calculations!$C$18)</f>
        <v>0</v>
      </c>
      <c r="BV30" s="71">
        <f>IF(ISNUMBER(MATCH(BV$4,'Standardised Costs'!$E37:$H37,0)),'Standardised Costs'!$C37,0)*(Calculations!$C$18)</f>
        <v>0</v>
      </c>
      <c r="BW30" s="71">
        <f>IF(ISNUMBER(MATCH(BW$4,'Standardised Costs'!$E37:$H37,0)),'Standardised Costs'!$C37,0)*(Calculations!$C$18)</f>
        <v>0</v>
      </c>
      <c r="BX30" s="71">
        <f>IF(ISNUMBER(MATCH(BX$4,'Standardised Costs'!$E37:$H37,0)),'Standardised Costs'!$C37,0)*(Calculations!$C$18)</f>
        <v>0</v>
      </c>
      <c r="BY30" s="71">
        <f>IF(ISNUMBER(MATCH(BY$4,'Standardised Costs'!$E37:$H37,0)),'Standardised Costs'!$C37,0)*(Calculations!$C$18)</f>
        <v>0</v>
      </c>
      <c r="BZ30" s="71">
        <f>IF(ISNUMBER(MATCH(BZ$4,'Standardised Costs'!$E37:$H37,0)),'Standardised Costs'!$C37,0)*(Calculations!$C$18)</f>
        <v>0</v>
      </c>
      <c r="CA30" s="71">
        <f>IF(ISNUMBER(MATCH(CA$4,'Standardised Costs'!$E37:$H37,0)),'Standardised Costs'!$C37,0)*(Calculations!$C$18)</f>
        <v>0</v>
      </c>
      <c r="CB30" s="71">
        <f>IF(ISNUMBER(MATCH(CB$4,'Standardised Costs'!$E37:$H37,0)),'Standardised Costs'!$C37,0)*(Calculations!$C$18)</f>
        <v>0</v>
      </c>
      <c r="CC30" s="71">
        <f>IF(ISNUMBER(MATCH(CC$4,'Standardised Costs'!$E37:$H37,0)),'Standardised Costs'!$C37,0)*(Calculations!$C$18)</f>
        <v>0</v>
      </c>
      <c r="CD30" s="71">
        <f>IF(ISNUMBER(MATCH(CD$4,'Standardised Costs'!$E37:$H37,0)),'Standardised Costs'!$C37,0)*(Calculations!$C$18)</f>
        <v>0</v>
      </c>
      <c r="CE30" s="71">
        <f>IF(ISNUMBER(MATCH(CE$4,'Standardised Costs'!$E37:$H37,0)),'Standardised Costs'!$C37,0)*(Calculations!$C$18)</f>
        <v>0</v>
      </c>
      <c r="CF30" s="71">
        <f>IF(ISNUMBER(MATCH(CF$4,'Standardised Costs'!$E37:$H37,0)),'Standardised Costs'!$C37,0)*(Calculations!$C$18)</f>
        <v>0</v>
      </c>
      <c r="CG30" s="71">
        <f>IF(ISNUMBER(MATCH(CG$4,'Standardised Costs'!$E37:$H37,0)),'Standardised Costs'!$C37,0)*(Calculations!$C$18)</f>
        <v>0</v>
      </c>
      <c r="CH30" s="71">
        <f>IF(ISNUMBER(MATCH(CH$4,'Standardised Costs'!$E37:$H37,0)),'Standardised Costs'!$C37,0)*(Calculations!$C$18)</f>
        <v>0</v>
      </c>
      <c r="CI30" s="71">
        <f>IF(ISNUMBER(MATCH(CI$4,'Standardised Costs'!$E37:$H37,0)),'Standardised Costs'!$C37,0)*(Calculations!$C$18)</f>
        <v>0</v>
      </c>
      <c r="CJ30" s="71">
        <f>IF(ISNUMBER(MATCH(CJ$4,'Standardised Costs'!$E37:$H37,0)),'Standardised Costs'!$C37,0)*(Calculations!$C$18)</f>
        <v>0</v>
      </c>
      <c r="CK30" s="71">
        <f>IF(ISNUMBER(MATCH(CK$4,'Standardised Costs'!$E37:$H37,0)),'Standardised Costs'!$C37,0)*(Calculations!$C$18)</f>
        <v>0</v>
      </c>
      <c r="CL30" s="71">
        <f>IF(ISNUMBER(MATCH(CL$4,'Standardised Costs'!$E37:$H37,0)),'Standardised Costs'!$C37,0)*(Calculations!$C$18)</f>
        <v>0</v>
      </c>
      <c r="CM30" s="71">
        <f>IF(ISNUMBER(MATCH(CM$4,'Standardised Costs'!$E37:$H37,0)),'Standardised Costs'!$C37,0)*(Calculations!$C$18)</f>
        <v>0</v>
      </c>
      <c r="CN30" s="71">
        <f>IF(ISNUMBER(MATCH(CN$4,'Standardised Costs'!$E37:$H37,0)),'Standardised Costs'!$C37,0)*(Calculations!$C$18)</f>
        <v>0</v>
      </c>
      <c r="CO30" s="71">
        <f>IF(ISNUMBER(MATCH(CO$4,'Standardised Costs'!$E37:$H37,0)),'Standardised Costs'!$C37,0)*(Calculations!$C$18)</f>
        <v>0</v>
      </c>
      <c r="CP30" s="71">
        <f>IF(ISNUMBER(MATCH(CP$4,'Standardised Costs'!$E37:$H37,0)),'Standardised Costs'!$C37,0)*(Calculations!$C$18)</f>
        <v>0</v>
      </c>
      <c r="CQ30" s="71">
        <f>IF(ISNUMBER(MATCH(CQ$4,'Standardised Costs'!$E37:$H37,0)),'Standardised Costs'!$C37,0)*(Calculations!$C$18)</f>
        <v>0</v>
      </c>
      <c r="CR30" s="71">
        <f>IF(ISNUMBER(MATCH(CR$4,'Standardised Costs'!$E37:$H37,0)),'Standardised Costs'!$C37,0)*(Calculations!$C$18)</f>
        <v>0</v>
      </c>
      <c r="CS30" s="71">
        <f>IF(ISNUMBER(MATCH(CS$4,'Standardised Costs'!$E37:$H37,0)),'Standardised Costs'!$C37,0)*(Calculations!$C$18)</f>
        <v>0</v>
      </c>
      <c r="CT30" s="71">
        <f>IF(ISNUMBER(MATCH(CT$4,'Standardised Costs'!$E37:$H37,0)),'Standardised Costs'!$C37,0)*(Calculations!$C$18)</f>
        <v>0</v>
      </c>
      <c r="CU30" s="71">
        <f>IF(ISNUMBER(MATCH(CU$4,'Standardised Costs'!$E37:$H37,0)),'Standardised Costs'!$C37,0)*(Calculations!$C$18)</f>
        <v>0</v>
      </c>
      <c r="CV30" s="71">
        <f>IF(ISNUMBER(MATCH(CV$4,'Standardised Costs'!$E37:$H37,0)),'Standardised Costs'!$C37,0)*(Calculations!$C$18)</f>
        <v>0</v>
      </c>
      <c r="CW30" s="71">
        <f>IF(ISNUMBER(MATCH(CW$4,'Standardised Costs'!$E37:$H37,0)),'Standardised Costs'!$C37,0)*(Calculations!$C$18)</f>
        <v>0</v>
      </c>
      <c r="CX30" s="71">
        <f>IF(ISNUMBER(MATCH(CX$4,'Standardised Costs'!$E37:$H37,0)),'Standardised Costs'!$C37,0)*(Calculations!$C$18)</f>
        <v>0</v>
      </c>
      <c r="CY30" s="71">
        <f>IF(ISNUMBER(MATCH(CY$4,'Standardised Costs'!$E37:$H37,0)),'Standardised Costs'!$C37,0)*(Calculations!$C$18)</f>
        <v>0</v>
      </c>
    </row>
    <row r="31" spans="1:103" s="68" customFormat="1" ht="12.75" customHeight="1" x14ac:dyDescent="0.2">
      <c r="A31" s="328"/>
      <c r="B31" s="73" t="s">
        <v>205</v>
      </c>
      <c r="C31" s="72">
        <f t="shared" si="0"/>
        <v>0</v>
      </c>
      <c r="D31" s="71">
        <f>IF(ISNUMBER(MATCH(D$4,'Standardised Costs'!$E38:$H38,0)),'Standardised Costs'!$C38,0)*(Calculations!$C$19)</f>
        <v>0</v>
      </c>
      <c r="E31" s="71">
        <f>IF(ISNUMBER(MATCH(E$4,'Standardised Costs'!$E38:$H38,0)),'Standardised Costs'!$C38,0)*(Calculations!$C$19)</f>
        <v>0</v>
      </c>
      <c r="F31" s="71">
        <f>IF(ISNUMBER(MATCH(F$4,'Standardised Costs'!$E38:$H38,0)),'Standardised Costs'!$C38,0)*(Calculations!$C$19)</f>
        <v>0</v>
      </c>
      <c r="G31" s="71">
        <f>IF(ISNUMBER(MATCH(G$4,'Standardised Costs'!$E38:$H38,0)),'Standardised Costs'!$C38,0)*(Calculations!$C$19)</f>
        <v>0</v>
      </c>
      <c r="H31" s="71">
        <f>IF(ISNUMBER(MATCH(H$4,'Standardised Costs'!$E38:$H38,0)),'Standardised Costs'!$C38,0)*(Calculations!$C$19)</f>
        <v>0</v>
      </c>
      <c r="I31" s="71">
        <f>IF(ISNUMBER(MATCH(I$4,'Standardised Costs'!$E38:$H38,0)),'Standardised Costs'!$C38,0)*(Calculations!$C$19)</f>
        <v>0</v>
      </c>
      <c r="J31" s="71">
        <f>IF(ISNUMBER(MATCH(J$4,'Standardised Costs'!$E38:$H38,0)),'Standardised Costs'!$C38,0)*(Calculations!$C$19)</f>
        <v>0</v>
      </c>
      <c r="K31" s="71">
        <f>IF(ISNUMBER(MATCH(K$4,'Standardised Costs'!$E38:$H38,0)),'Standardised Costs'!$C38,0)*(Calculations!$C$19)</f>
        <v>0</v>
      </c>
      <c r="L31" s="71">
        <f>IF(ISNUMBER(MATCH(L$4,'Standardised Costs'!$E38:$H38,0)),'Standardised Costs'!$C38,0)*(Calculations!$C$19)</f>
        <v>0</v>
      </c>
      <c r="M31" s="71">
        <f>IF(ISNUMBER(MATCH(M$4,'Standardised Costs'!$E38:$H38,0)),'Standardised Costs'!$C38,0)*(Calculations!$C$19)</f>
        <v>0</v>
      </c>
      <c r="N31" s="71">
        <f>IF(ISNUMBER(MATCH(N$4,'Standardised Costs'!$E38:$H38,0)),'Standardised Costs'!$C38,0)*(Calculations!$C$19)</f>
        <v>0</v>
      </c>
      <c r="O31" s="71">
        <f>IF(ISNUMBER(MATCH(O$4,'Standardised Costs'!$E38:$H38,0)),'Standardised Costs'!$C38,0)*(Calculations!$C$19)</f>
        <v>0</v>
      </c>
      <c r="P31" s="71">
        <f>IF(ISNUMBER(MATCH(P$4,'Standardised Costs'!$E38:$H38,0)),'Standardised Costs'!$C38,0)*(Calculations!$C$19)</f>
        <v>0</v>
      </c>
      <c r="Q31" s="71">
        <f>IF(ISNUMBER(MATCH(Q$4,'Standardised Costs'!$E38:$H38,0)),'Standardised Costs'!$C38,0)*(Calculations!$C$19)</f>
        <v>0</v>
      </c>
      <c r="R31" s="71">
        <f>IF(ISNUMBER(MATCH(R$4,'Standardised Costs'!$E38:$H38,0)),'Standardised Costs'!$C38,0)*(Calculations!$C$19)</f>
        <v>0</v>
      </c>
      <c r="S31" s="71">
        <f>IF(ISNUMBER(MATCH(S$4,'Standardised Costs'!$E38:$H38,0)),'Standardised Costs'!$C38,0)*(Calculations!$C$19)</f>
        <v>0</v>
      </c>
      <c r="T31" s="71">
        <f>IF(ISNUMBER(MATCH(T$4,'Standardised Costs'!$E38:$H38,0)),'Standardised Costs'!$C38,0)*(Calculations!$C$19)</f>
        <v>0</v>
      </c>
      <c r="U31" s="71">
        <f>IF(ISNUMBER(MATCH(U$4,'Standardised Costs'!$E38:$H38,0)),'Standardised Costs'!$C38,0)*(Calculations!$C$19)</f>
        <v>0</v>
      </c>
      <c r="V31" s="71">
        <f>IF(ISNUMBER(MATCH(V$4,'Standardised Costs'!$E38:$H38,0)),'Standardised Costs'!$C38,0)*(Calculations!$C$19)</f>
        <v>0</v>
      </c>
      <c r="W31" s="71">
        <f>IF(ISNUMBER(MATCH(W$4,'Standardised Costs'!$E38:$H38,0)),'Standardised Costs'!$C38,0)*(Calculations!$C$19)</f>
        <v>0</v>
      </c>
      <c r="X31" s="71">
        <f>IF(ISNUMBER(MATCH(X$4,'Standardised Costs'!$E38:$H38,0)),'Standardised Costs'!$C38,0)*(Calculations!$C$19)</f>
        <v>0</v>
      </c>
      <c r="Y31" s="71">
        <f>IF(ISNUMBER(MATCH(Y$4,'Standardised Costs'!$E38:$H38,0)),'Standardised Costs'!$C38,0)*(Calculations!$C$19)</f>
        <v>0</v>
      </c>
      <c r="Z31" s="71">
        <f>IF(ISNUMBER(MATCH(Z$4,'Standardised Costs'!$E38:$H38,0)),'Standardised Costs'!$C38,0)*(Calculations!$C$19)</f>
        <v>0</v>
      </c>
      <c r="AA31" s="71">
        <f>IF(ISNUMBER(MATCH(AA$4,'Standardised Costs'!$E38:$H38,0)),'Standardised Costs'!$C38,0)*(Calculations!$C$19)</f>
        <v>0</v>
      </c>
      <c r="AB31" s="71">
        <f>IF(ISNUMBER(MATCH(AB$4,'Standardised Costs'!$E38:$H38,0)),'Standardised Costs'!$C38,0)*(Calculations!$C$19)</f>
        <v>0</v>
      </c>
      <c r="AC31" s="71">
        <f>IF(ISNUMBER(MATCH(AC$4,'Standardised Costs'!$E38:$H38,0)),'Standardised Costs'!$C38,0)*(Calculations!$C$19)</f>
        <v>0</v>
      </c>
      <c r="AD31" s="71">
        <f>IF(ISNUMBER(MATCH(AD$4,'Standardised Costs'!$E38:$H38,0)),'Standardised Costs'!$C38,0)*(Calculations!$C$19)</f>
        <v>0</v>
      </c>
      <c r="AE31" s="71">
        <f>IF(ISNUMBER(MATCH(AE$4,'Standardised Costs'!$E38:$H38,0)),'Standardised Costs'!$C38,0)*(Calculations!$C$19)</f>
        <v>0</v>
      </c>
      <c r="AF31" s="71">
        <f>IF(ISNUMBER(MATCH(AF$4,'Standardised Costs'!$E38:$H38,0)),'Standardised Costs'!$C38,0)*(Calculations!$C$19)</f>
        <v>0</v>
      </c>
      <c r="AG31" s="71">
        <f>IF(ISNUMBER(MATCH(AG$4,'Standardised Costs'!$E38:$H38,0)),'Standardised Costs'!$C38,0)*(Calculations!$C$19)</f>
        <v>0</v>
      </c>
      <c r="AH31" s="71">
        <f>IF(ISNUMBER(MATCH(AH$4,'Standardised Costs'!$E38:$H38,0)),'Standardised Costs'!$C38,0)*(Calculations!$C$19)</f>
        <v>0</v>
      </c>
      <c r="AI31" s="71">
        <f>IF(ISNUMBER(MATCH(AI$4,'Standardised Costs'!$E38:$H38,0)),'Standardised Costs'!$C38,0)*(Calculations!$C$19)</f>
        <v>0</v>
      </c>
      <c r="AJ31" s="71">
        <f>IF(ISNUMBER(MATCH(AJ$4,'Standardised Costs'!$E38:$H38,0)),'Standardised Costs'!$C38,0)*(Calculations!$C$19)</f>
        <v>0</v>
      </c>
      <c r="AK31" s="71">
        <f>IF(ISNUMBER(MATCH(AK$4,'Standardised Costs'!$E38:$H38,0)),'Standardised Costs'!$C38,0)*(Calculations!$C$19)</f>
        <v>0</v>
      </c>
      <c r="AL31" s="71">
        <f>IF(ISNUMBER(MATCH(AL$4,'Standardised Costs'!$E38:$H38,0)),'Standardised Costs'!$C38,0)*(Calculations!$C$19)</f>
        <v>0</v>
      </c>
      <c r="AM31" s="71">
        <f>IF(ISNUMBER(MATCH(AM$4,'Standardised Costs'!$E38:$H38,0)),'Standardised Costs'!$C38,0)*(Calculations!$C$19)</f>
        <v>0</v>
      </c>
      <c r="AN31" s="71">
        <f>IF(ISNUMBER(MATCH(AN$4,'Standardised Costs'!$E38:$H38,0)),'Standardised Costs'!$C38,0)*(Calculations!$C$19)</f>
        <v>0</v>
      </c>
      <c r="AO31" s="71">
        <f>IF(ISNUMBER(MATCH(AO$4,'Standardised Costs'!$E38:$H38,0)),'Standardised Costs'!$C38,0)*(Calculations!$C$19)</f>
        <v>0</v>
      </c>
      <c r="AP31" s="71">
        <f>IF(ISNUMBER(MATCH(AP$4,'Standardised Costs'!$E38:$H38,0)),'Standardised Costs'!$C38,0)*(Calculations!$C$19)</f>
        <v>0</v>
      </c>
      <c r="AQ31" s="71">
        <f>IF(ISNUMBER(MATCH(AQ$4,'Standardised Costs'!$E38:$H38,0)),'Standardised Costs'!$C38,0)*(Calculations!$C$19)</f>
        <v>0</v>
      </c>
      <c r="AR31" s="71">
        <f>IF(ISNUMBER(MATCH(AR$4,'Standardised Costs'!$E38:$H38,0)),'Standardised Costs'!$C38,0)*(Calculations!$C$19)</f>
        <v>0</v>
      </c>
      <c r="AS31" s="71">
        <f>IF(ISNUMBER(MATCH(AS$4,'Standardised Costs'!$E38:$H38,0)),'Standardised Costs'!$C38,0)*(Calculations!$C$19)</f>
        <v>0</v>
      </c>
      <c r="AT31" s="71">
        <f>IF(ISNUMBER(MATCH(AT$4,'Standardised Costs'!$E38:$H38,0)),'Standardised Costs'!$C38,0)*(Calculations!$C$19)</f>
        <v>0</v>
      </c>
      <c r="AU31" s="71">
        <f>IF(ISNUMBER(MATCH(AU$4,'Standardised Costs'!$E38:$H38,0)),'Standardised Costs'!$C38,0)*(Calculations!$C$19)</f>
        <v>0</v>
      </c>
      <c r="AV31" s="71">
        <f>IF(ISNUMBER(MATCH(AV$4,'Standardised Costs'!$E38:$H38,0)),'Standardised Costs'!$C38,0)*(Calculations!$C$19)</f>
        <v>0</v>
      </c>
      <c r="AW31" s="71">
        <f>IF(ISNUMBER(MATCH(AW$4,'Standardised Costs'!$E38:$H38,0)),'Standardised Costs'!$C38,0)*(Calculations!$C$19)</f>
        <v>0</v>
      </c>
      <c r="AX31" s="71">
        <f>IF(ISNUMBER(MATCH(AX$4,'Standardised Costs'!$E38:$H38,0)),'Standardised Costs'!$C38,0)*(Calculations!$C$19)</f>
        <v>0</v>
      </c>
      <c r="AY31" s="71">
        <f>IF(ISNUMBER(MATCH(AY$4,'Standardised Costs'!$E38:$H38,0)),'Standardised Costs'!$C38,0)*(Calculations!$C$19)</f>
        <v>0</v>
      </c>
      <c r="AZ31" s="71">
        <f>IF(ISNUMBER(MATCH(AZ$4,'Standardised Costs'!$E38:$H38,0)),'Standardised Costs'!$C38,0)*(Calculations!$C$19)</f>
        <v>0</v>
      </c>
      <c r="BA31" s="71">
        <f>IF(ISNUMBER(MATCH(BA$4,'Standardised Costs'!$E38:$H38,0)),'Standardised Costs'!$C38,0)*(Calculations!$C$19)</f>
        <v>0</v>
      </c>
      <c r="BB31" s="71">
        <f>IF(ISNUMBER(MATCH(BB$4,'Standardised Costs'!$E38:$H38,0)),'Standardised Costs'!$C38,0)*(Calculations!$C$19)</f>
        <v>0</v>
      </c>
      <c r="BC31" s="71">
        <f>IF(ISNUMBER(MATCH(BC$4,'Standardised Costs'!$E38:$H38,0)),'Standardised Costs'!$C38,0)*(Calculations!$C$19)</f>
        <v>0</v>
      </c>
      <c r="BD31" s="71">
        <f>IF(ISNUMBER(MATCH(BD$4,'Standardised Costs'!$E38:$H38,0)),'Standardised Costs'!$C38,0)*(Calculations!$C$19)</f>
        <v>0</v>
      </c>
      <c r="BE31" s="71">
        <f>IF(ISNUMBER(MATCH(BE$4,'Standardised Costs'!$E38:$H38,0)),'Standardised Costs'!$C38,0)*(Calculations!$C$19)</f>
        <v>0</v>
      </c>
      <c r="BF31" s="71">
        <f>IF(ISNUMBER(MATCH(BF$4,'Standardised Costs'!$E38:$H38,0)),'Standardised Costs'!$C38,0)*(Calculations!$C$19)</f>
        <v>0</v>
      </c>
      <c r="BG31" s="71">
        <f>IF(ISNUMBER(MATCH(BG$4,'Standardised Costs'!$E38:$H38,0)),'Standardised Costs'!$C38,0)*(Calculations!$C$19)</f>
        <v>0</v>
      </c>
      <c r="BH31" s="71">
        <f>IF(ISNUMBER(MATCH(BH$4,'Standardised Costs'!$E38:$H38,0)),'Standardised Costs'!$C38,0)*(Calculations!$C$19)</f>
        <v>0</v>
      </c>
      <c r="BI31" s="71">
        <f>IF(ISNUMBER(MATCH(BI$4,'Standardised Costs'!$E38:$H38,0)),'Standardised Costs'!$C38,0)*(Calculations!$C$19)</f>
        <v>0</v>
      </c>
      <c r="BJ31" s="71">
        <f>IF(ISNUMBER(MATCH(BJ$4,'Standardised Costs'!$E38:$H38,0)),'Standardised Costs'!$C38,0)*(Calculations!$C$19)</f>
        <v>0</v>
      </c>
      <c r="BK31" s="71">
        <f>IF(ISNUMBER(MATCH(BK$4,'Standardised Costs'!$E38:$H38,0)),'Standardised Costs'!$C38,0)*(Calculations!$C$19)</f>
        <v>0</v>
      </c>
      <c r="BL31" s="71">
        <f>IF(ISNUMBER(MATCH(BL$4,'Standardised Costs'!$E38:$H38,0)),'Standardised Costs'!$C38,0)*(Calculations!$C$19)</f>
        <v>0</v>
      </c>
      <c r="BM31" s="71">
        <f>IF(ISNUMBER(MATCH(BM$4,'Standardised Costs'!$E38:$H38,0)),'Standardised Costs'!$C38,0)*(Calculations!$C$19)</f>
        <v>0</v>
      </c>
      <c r="BN31" s="71">
        <f>IF(ISNUMBER(MATCH(BN$4,'Standardised Costs'!$E38:$H38,0)),'Standardised Costs'!$C38,0)*(Calculations!$C$19)</f>
        <v>0</v>
      </c>
      <c r="BO31" s="71">
        <f>IF(ISNUMBER(MATCH(BO$4,'Standardised Costs'!$E38:$H38,0)),'Standardised Costs'!$C38,0)*(Calculations!$C$19)</f>
        <v>0</v>
      </c>
      <c r="BP31" s="71">
        <f>IF(ISNUMBER(MATCH(BP$4,'Standardised Costs'!$E38:$H38,0)),'Standardised Costs'!$C38,0)*(Calculations!$C$19)</f>
        <v>0</v>
      </c>
      <c r="BQ31" s="71">
        <f>IF(ISNUMBER(MATCH(BQ$4,'Standardised Costs'!$E38:$H38,0)),'Standardised Costs'!$C38,0)*(Calculations!$C$19)</f>
        <v>0</v>
      </c>
      <c r="BR31" s="71">
        <f>IF(ISNUMBER(MATCH(BR$4,'Standardised Costs'!$E38:$H38,0)),'Standardised Costs'!$C38,0)*(Calculations!$C$19)</f>
        <v>0</v>
      </c>
      <c r="BS31" s="71">
        <f>IF(ISNUMBER(MATCH(BS$4,'Standardised Costs'!$E38:$H38,0)),'Standardised Costs'!$C38,0)*(Calculations!$C$19)</f>
        <v>0</v>
      </c>
      <c r="BT31" s="71">
        <f>IF(ISNUMBER(MATCH(BT$4,'Standardised Costs'!$E38:$H38,0)),'Standardised Costs'!$C38,0)*(Calculations!$C$19)</f>
        <v>0</v>
      </c>
      <c r="BU31" s="71">
        <f>IF(ISNUMBER(MATCH(BU$4,'Standardised Costs'!$E38:$H38,0)),'Standardised Costs'!$C38,0)*(Calculations!$C$19)</f>
        <v>0</v>
      </c>
      <c r="BV31" s="71">
        <f>IF(ISNUMBER(MATCH(BV$4,'Standardised Costs'!$E38:$H38,0)),'Standardised Costs'!$C38,0)*(Calculations!$C$19)</f>
        <v>0</v>
      </c>
      <c r="BW31" s="71">
        <f>IF(ISNUMBER(MATCH(BW$4,'Standardised Costs'!$E38:$H38,0)),'Standardised Costs'!$C38,0)*(Calculations!$C$19)</f>
        <v>0</v>
      </c>
      <c r="BX31" s="71">
        <f>IF(ISNUMBER(MATCH(BX$4,'Standardised Costs'!$E38:$H38,0)),'Standardised Costs'!$C38,0)*(Calculations!$C$19)</f>
        <v>0</v>
      </c>
      <c r="BY31" s="71">
        <f>IF(ISNUMBER(MATCH(BY$4,'Standardised Costs'!$E38:$H38,0)),'Standardised Costs'!$C38,0)*(Calculations!$C$19)</f>
        <v>0</v>
      </c>
      <c r="BZ31" s="71">
        <f>IF(ISNUMBER(MATCH(BZ$4,'Standardised Costs'!$E38:$H38,0)),'Standardised Costs'!$C38,0)*(Calculations!$C$19)</f>
        <v>0</v>
      </c>
      <c r="CA31" s="71">
        <f>IF(ISNUMBER(MATCH(CA$4,'Standardised Costs'!$E38:$H38,0)),'Standardised Costs'!$C38,0)*(Calculations!$C$19)</f>
        <v>0</v>
      </c>
      <c r="CB31" s="71">
        <f>IF(ISNUMBER(MATCH(CB$4,'Standardised Costs'!$E38:$H38,0)),'Standardised Costs'!$C38,0)*(Calculations!$C$19)</f>
        <v>0</v>
      </c>
      <c r="CC31" s="71">
        <f>IF(ISNUMBER(MATCH(CC$4,'Standardised Costs'!$E38:$H38,0)),'Standardised Costs'!$C38,0)*(Calculations!$C$19)</f>
        <v>0</v>
      </c>
      <c r="CD31" s="71">
        <f>IF(ISNUMBER(MATCH(CD$4,'Standardised Costs'!$E38:$H38,0)),'Standardised Costs'!$C38,0)*(Calculations!$C$19)</f>
        <v>0</v>
      </c>
      <c r="CE31" s="71">
        <f>IF(ISNUMBER(MATCH(CE$4,'Standardised Costs'!$E38:$H38,0)),'Standardised Costs'!$C38,0)*(Calculations!$C$19)</f>
        <v>0</v>
      </c>
      <c r="CF31" s="71">
        <f>IF(ISNUMBER(MATCH(CF$4,'Standardised Costs'!$E38:$H38,0)),'Standardised Costs'!$C38,0)*(Calculations!$C$19)</f>
        <v>0</v>
      </c>
      <c r="CG31" s="71">
        <f>IF(ISNUMBER(MATCH(CG$4,'Standardised Costs'!$E38:$H38,0)),'Standardised Costs'!$C38,0)*(Calculations!$C$19)</f>
        <v>0</v>
      </c>
      <c r="CH31" s="71">
        <f>IF(ISNUMBER(MATCH(CH$4,'Standardised Costs'!$E38:$H38,0)),'Standardised Costs'!$C38,0)*(Calculations!$C$19)</f>
        <v>0</v>
      </c>
      <c r="CI31" s="71">
        <f>IF(ISNUMBER(MATCH(CI$4,'Standardised Costs'!$E38:$H38,0)),'Standardised Costs'!$C38,0)*(Calculations!$C$19)</f>
        <v>0</v>
      </c>
      <c r="CJ31" s="71">
        <f>IF(ISNUMBER(MATCH(CJ$4,'Standardised Costs'!$E38:$H38,0)),'Standardised Costs'!$C38,0)*(Calculations!$C$19)</f>
        <v>0</v>
      </c>
      <c r="CK31" s="71">
        <f>IF(ISNUMBER(MATCH(CK$4,'Standardised Costs'!$E38:$H38,0)),'Standardised Costs'!$C38,0)*(Calculations!$C$19)</f>
        <v>0</v>
      </c>
      <c r="CL31" s="71">
        <f>IF(ISNUMBER(MATCH(CL$4,'Standardised Costs'!$E38:$H38,0)),'Standardised Costs'!$C38,0)*(Calculations!$C$19)</f>
        <v>0</v>
      </c>
      <c r="CM31" s="71">
        <f>IF(ISNUMBER(MATCH(CM$4,'Standardised Costs'!$E38:$H38,0)),'Standardised Costs'!$C38,0)*(Calculations!$C$19)</f>
        <v>0</v>
      </c>
      <c r="CN31" s="71">
        <f>IF(ISNUMBER(MATCH(CN$4,'Standardised Costs'!$E38:$H38,0)),'Standardised Costs'!$C38,0)*(Calculations!$C$19)</f>
        <v>0</v>
      </c>
      <c r="CO31" s="71">
        <f>IF(ISNUMBER(MATCH(CO$4,'Standardised Costs'!$E38:$H38,0)),'Standardised Costs'!$C38,0)*(Calculations!$C$19)</f>
        <v>0</v>
      </c>
      <c r="CP31" s="71">
        <f>IF(ISNUMBER(MATCH(CP$4,'Standardised Costs'!$E38:$H38,0)),'Standardised Costs'!$C38,0)*(Calculations!$C$19)</f>
        <v>0</v>
      </c>
      <c r="CQ31" s="71">
        <f>IF(ISNUMBER(MATCH(CQ$4,'Standardised Costs'!$E38:$H38,0)),'Standardised Costs'!$C38,0)*(Calculations!$C$19)</f>
        <v>0</v>
      </c>
      <c r="CR31" s="71">
        <f>IF(ISNUMBER(MATCH(CR$4,'Standardised Costs'!$E38:$H38,0)),'Standardised Costs'!$C38,0)*(Calculations!$C$19)</f>
        <v>0</v>
      </c>
      <c r="CS31" s="71">
        <f>IF(ISNUMBER(MATCH(CS$4,'Standardised Costs'!$E38:$H38,0)),'Standardised Costs'!$C38,0)*(Calculations!$C$19)</f>
        <v>0</v>
      </c>
      <c r="CT31" s="71">
        <f>IF(ISNUMBER(MATCH(CT$4,'Standardised Costs'!$E38:$H38,0)),'Standardised Costs'!$C38,0)*(Calculations!$C$19)</f>
        <v>0</v>
      </c>
      <c r="CU31" s="71">
        <f>IF(ISNUMBER(MATCH(CU$4,'Standardised Costs'!$E38:$H38,0)),'Standardised Costs'!$C38,0)*(Calculations!$C$19)</f>
        <v>0</v>
      </c>
      <c r="CV31" s="71">
        <f>IF(ISNUMBER(MATCH(CV$4,'Standardised Costs'!$E38:$H38,0)),'Standardised Costs'!$C38,0)*(Calculations!$C$19)</f>
        <v>0</v>
      </c>
      <c r="CW31" s="71">
        <f>IF(ISNUMBER(MATCH(CW$4,'Standardised Costs'!$E38:$H38,0)),'Standardised Costs'!$C38,0)*(Calculations!$C$19)</f>
        <v>0</v>
      </c>
      <c r="CX31" s="71">
        <f>IF(ISNUMBER(MATCH(CX$4,'Standardised Costs'!$E38:$H38,0)),'Standardised Costs'!$C38,0)*(Calculations!$C$19)</f>
        <v>0</v>
      </c>
      <c r="CY31" s="71">
        <f>IF(ISNUMBER(MATCH(CY$4,'Standardised Costs'!$E38:$H38,0)),'Standardised Costs'!$C38,0)*(Calculations!$C$19)</f>
        <v>0</v>
      </c>
    </row>
    <row r="32" spans="1:103" s="68" customFormat="1" ht="12.75" customHeight="1" x14ac:dyDescent="0.2">
      <c r="A32" s="328"/>
      <c r="B32" s="69" t="s">
        <v>206</v>
      </c>
      <c r="C32" s="72">
        <f t="shared" si="0"/>
        <v>0</v>
      </c>
      <c r="D32" s="71">
        <f>IF(ISNUMBER(MATCH(D$4,'Standardised Costs'!$E39:$H39,0)),'Standardised Costs'!$C39,0)*(Calculations!$C$20)</f>
        <v>0</v>
      </c>
      <c r="E32" s="71">
        <f>IF(ISNUMBER(MATCH(E$4,'Standardised Costs'!$E39:$H39,0)),'Standardised Costs'!$C39,0)*(Calculations!$C$20)</f>
        <v>0</v>
      </c>
      <c r="F32" s="71">
        <f>IF(ISNUMBER(MATCH(F$4,'Standardised Costs'!$E39:$H39,0)),'Standardised Costs'!$C39,0)*(Calculations!$C$20)</f>
        <v>0</v>
      </c>
      <c r="G32" s="71">
        <f>IF(ISNUMBER(MATCH(G$4,'Standardised Costs'!$E39:$H39,0)),'Standardised Costs'!$C39,0)*(Calculations!$C$20)</f>
        <v>0</v>
      </c>
      <c r="H32" s="71">
        <f>IF(ISNUMBER(MATCH(H$4,'Standardised Costs'!$E39:$H39,0)),'Standardised Costs'!$C39,0)*(Calculations!$C$20)</f>
        <v>0</v>
      </c>
      <c r="I32" s="71">
        <f>IF(ISNUMBER(MATCH(I$4,'Standardised Costs'!$E39:$H39,0)),'Standardised Costs'!$C39,0)*(Calculations!$C$20)</f>
        <v>0</v>
      </c>
      <c r="J32" s="71">
        <f>IF(ISNUMBER(MATCH(J$4,'Standardised Costs'!$E39:$H39,0)),'Standardised Costs'!$C39,0)*(Calculations!$C$20)</f>
        <v>0</v>
      </c>
      <c r="K32" s="71">
        <f>IF(ISNUMBER(MATCH(K$4,'Standardised Costs'!$E39:$H39,0)),'Standardised Costs'!$C39,0)*(Calculations!$C$20)</f>
        <v>0</v>
      </c>
      <c r="L32" s="71">
        <f>IF(ISNUMBER(MATCH(L$4,'Standardised Costs'!$E39:$H39,0)),'Standardised Costs'!$C39,0)*(Calculations!$C$20)</f>
        <v>0</v>
      </c>
      <c r="M32" s="71">
        <f>IF(ISNUMBER(MATCH(M$4,'Standardised Costs'!$E39:$H39,0)),'Standardised Costs'!$C39,0)*(Calculations!$C$20)</f>
        <v>0</v>
      </c>
      <c r="N32" s="71">
        <f>IF(ISNUMBER(MATCH(N$4,'Standardised Costs'!$E39:$H39,0)),'Standardised Costs'!$C39,0)*(Calculations!$C$20)</f>
        <v>0</v>
      </c>
      <c r="O32" s="71">
        <f>IF(ISNUMBER(MATCH(O$4,'Standardised Costs'!$E39:$H39,0)),'Standardised Costs'!$C39,0)*(Calculations!$C$20)</f>
        <v>0</v>
      </c>
      <c r="P32" s="71">
        <f>IF(ISNUMBER(MATCH(P$4,'Standardised Costs'!$E39:$H39,0)),'Standardised Costs'!$C39,0)*(Calculations!$C$20)</f>
        <v>0</v>
      </c>
      <c r="Q32" s="71">
        <f>IF(ISNUMBER(MATCH(Q$4,'Standardised Costs'!$E39:$H39,0)),'Standardised Costs'!$C39,0)*(Calculations!$C$20)</f>
        <v>0</v>
      </c>
      <c r="R32" s="71">
        <f>IF(ISNUMBER(MATCH(R$4,'Standardised Costs'!$E39:$H39,0)),'Standardised Costs'!$C39,0)*(Calculations!$C$20)</f>
        <v>0</v>
      </c>
      <c r="S32" s="71">
        <f>IF(ISNUMBER(MATCH(S$4,'Standardised Costs'!$E39:$H39,0)),'Standardised Costs'!$C39,0)*(Calculations!$C$20)</f>
        <v>0</v>
      </c>
      <c r="T32" s="71">
        <f>IF(ISNUMBER(MATCH(T$4,'Standardised Costs'!$E39:$H39,0)),'Standardised Costs'!$C39,0)*(Calculations!$C$20)</f>
        <v>0</v>
      </c>
      <c r="U32" s="71">
        <f>IF(ISNUMBER(MATCH(U$4,'Standardised Costs'!$E39:$H39,0)),'Standardised Costs'!$C39,0)*(Calculations!$C$20)</f>
        <v>0</v>
      </c>
      <c r="V32" s="71">
        <f>IF(ISNUMBER(MATCH(V$4,'Standardised Costs'!$E39:$H39,0)),'Standardised Costs'!$C39,0)*(Calculations!$C$20)</f>
        <v>0</v>
      </c>
      <c r="W32" s="71">
        <f>IF(ISNUMBER(MATCH(W$4,'Standardised Costs'!$E39:$H39,0)),'Standardised Costs'!$C39,0)*(Calculations!$C$20)</f>
        <v>0</v>
      </c>
      <c r="X32" s="71">
        <f>IF(ISNUMBER(MATCH(X$4,'Standardised Costs'!$E39:$H39,0)),'Standardised Costs'!$C39,0)*(Calculations!$C$20)</f>
        <v>0</v>
      </c>
      <c r="Y32" s="71">
        <f>IF(ISNUMBER(MATCH(Y$4,'Standardised Costs'!$E39:$H39,0)),'Standardised Costs'!$C39,0)*(Calculations!$C$20)</f>
        <v>0</v>
      </c>
      <c r="Z32" s="71">
        <f>IF(ISNUMBER(MATCH(Z$4,'Standardised Costs'!$E39:$H39,0)),'Standardised Costs'!$C39,0)*(Calculations!$C$20)</f>
        <v>0</v>
      </c>
      <c r="AA32" s="71">
        <f>IF(ISNUMBER(MATCH(AA$4,'Standardised Costs'!$E39:$H39,0)),'Standardised Costs'!$C39,0)*(Calculations!$C$20)</f>
        <v>0</v>
      </c>
      <c r="AB32" s="71">
        <f>IF(ISNUMBER(MATCH(AB$4,'Standardised Costs'!$E39:$H39,0)),'Standardised Costs'!$C39,0)*(Calculations!$C$20)</f>
        <v>0</v>
      </c>
      <c r="AC32" s="71">
        <f>IF(ISNUMBER(MATCH(AC$4,'Standardised Costs'!$E39:$H39,0)),'Standardised Costs'!$C39,0)*(Calculations!$C$20)</f>
        <v>0</v>
      </c>
      <c r="AD32" s="71">
        <f>IF(ISNUMBER(MATCH(AD$4,'Standardised Costs'!$E39:$H39,0)),'Standardised Costs'!$C39,0)*(Calculations!$C$20)</f>
        <v>0</v>
      </c>
      <c r="AE32" s="71">
        <f>IF(ISNUMBER(MATCH(AE$4,'Standardised Costs'!$E39:$H39,0)),'Standardised Costs'!$C39,0)*(Calculations!$C$20)</f>
        <v>0</v>
      </c>
      <c r="AF32" s="71">
        <f>IF(ISNUMBER(MATCH(AF$4,'Standardised Costs'!$E39:$H39,0)),'Standardised Costs'!$C39,0)*(Calculations!$C$20)</f>
        <v>0</v>
      </c>
      <c r="AG32" s="71">
        <f>IF(ISNUMBER(MATCH(AG$4,'Standardised Costs'!$E39:$H39,0)),'Standardised Costs'!$C39,0)*(Calculations!$C$20)</f>
        <v>0</v>
      </c>
      <c r="AH32" s="71">
        <f>IF(ISNUMBER(MATCH(AH$4,'Standardised Costs'!$E39:$H39,0)),'Standardised Costs'!$C39,0)*(Calculations!$C$20)</f>
        <v>0</v>
      </c>
      <c r="AI32" s="71">
        <f>IF(ISNUMBER(MATCH(AI$4,'Standardised Costs'!$E39:$H39,0)),'Standardised Costs'!$C39,0)*(Calculations!$C$20)</f>
        <v>0</v>
      </c>
      <c r="AJ32" s="71">
        <f>IF(ISNUMBER(MATCH(AJ$4,'Standardised Costs'!$E39:$H39,0)),'Standardised Costs'!$C39,0)*(Calculations!$C$20)</f>
        <v>0</v>
      </c>
      <c r="AK32" s="71">
        <f>IF(ISNUMBER(MATCH(AK$4,'Standardised Costs'!$E39:$H39,0)),'Standardised Costs'!$C39,0)*(Calculations!$C$20)</f>
        <v>0</v>
      </c>
      <c r="AL32" s="71">
        <f>IF(ISNUMBER(MATCH(AL$4,'Standardised Costs'!$E39:$H39,0)),'Standardised Costs'!$C39,0)*(Calculations!$C$20)</f>
        <v>0</v>
      </c>
      <c r="AM32" s="71">
        <f>IF(ISNUMBER(MATCH(AM$4,'Standardised Costs'!$E39:$H39,0)),'Standardised Costs'!$C39,0)*(Calculations!$C$20)</f>
        <v>0</v>
      </c>
      <c r="AN32" s="71">
        <f>IF(ISNUMBER(MATCH(AN$4,'Standardised Costs'!$E39:$H39,0)),'Standardised Costs'!$C39,0)*(Calculations!$C$20)</f>
        <v>0</v>
      </c>
      <c r="AO32" s="71">
        <f>IF(ISNUMBER(MATCH(AO$4,'Standardised Costs'!$E39:$H39,0)),'Standardised Costs'!$C39,0)*(Calculations!$C$20)</f>
        <v>0</v>
      </c>
      <c r="AP32" s="71">
        <f>IF(ISNUMBER(MATCH(AP$4,'Standardised Costs'!$E39:$H39,0)),'Standardised Costs'!$C39,0)*(Calculations!$C$20)</f>
        <v>0</v>
      </c>
      <c r="AQ32" s="71">
        <f>IF(ISNUMBER(MATCH(AQ$4,'Standardised Costs'!$E39:$H39,0)),'Standardised Costs'!$C39,0)*(Calculations!$C$20)</f>
        <v>0</v>
      </c>
      <c r="AR32" s="71">
        <f>IF(ISNUMBER(MATCH(AR$4,'Standardised Costs'!$E39:$H39,0)),'Standardised Costs'!$C39,0)*(Calculations!$C$20)</f>
        <v>0</v>
      </c>
      <c r="AS32" s="71">
        <f>IF(ISNUMBER(MATCH(AS$4,'Standardised Costs'!$E39:$H39,0)),'Standardised Costs'!$C39,0)*(Calculations!$C$20)</f>
        <v>0</v>
      </c>
      <c r="AT32" s="71">
        <f>IF(ISNUMBER(MATCH(AT$4,'Standardised Costs'!$E39:$H39,0)),'Standardised Costs'!$C39,0)*(Calculations!$C$20)</f>
        <v>0</v>
      </c>
      <c r="AU32" s="71">
        <f>IF(ISNUMBER(MATCH(AU$4,'Standardised Costs'!$E39:$H39,0)),'Standardised Costs'!$C39,0)*(Calculations!$C$20)</f>
        <v>0</v>
      </c>
      <c r="AV32" s="71">
        <f>IF(ISNUMBER(MATCH(AV$4,'Standardised Costs'!$E39:$H39,0)),'Standardised Costs'!$C39,0)*(Calculations!$C$20)</f>
        <v>0</v>
      </c>
      <c r="AW32" s="71">
        <f>IF(ISNUMBER(MATCH(AW$4,'Standardised Costs'!$E39:$H39,0)),'Standardised Costs'!$C39,0)*(Calculations!$C$20)</f>
        <v>0</v>
      </c>
      <c r="AX32" s="71">
        <f>IF(ISNUMBER(MATCH(AX$4,'Standardised Costs'!$E39:$H39,0)),'Standardised Costs'!$C39,0)*(Calculations!$C$20)</f>
        <v>0</v>
      </c>
      <c r="AY32" s="71">
        <f>IF(ISNUMBER(MATCH(AY$4,'Standardised Costs'!$E39:$H39,0)),'Standardised Costs'!$C39,0)*(Calculations!$C$20)</f>
        <v>0</v>
      </c>
      <c r="AZ32" s="71">
        <f>IF(ISNUMBER(MATCH(AZ$4,'Standardised Costs'!$E39:$H39,0)),'Standardised Costs'!$C39,0)*(Calculations!$C$20)</f>
        <v>0</v>
      </c>
      <c r="BA32" s="71">
        <f>IF(ISNUMBER(MATCH(BA$4,'Standardised Costs'!$E39:$H39,0)),'Standardised Costs'!$C39,0)*(Calculations!$C$20)</f>
        <v>0</v>
      </c>
      <c r="BB32" s="71">
        <f>IF(ISNUMBER(MATCH(BB$4,'Standardised Costs'!$E39:$H39,0)),'Standardised Costs'!$C39,0)*(Calculations!$C$20)</f>
        <v>0</v>
      </c>
      <c r="BC32" s="71">
        <f>IF(ISNUMBER(MATCH(BC$4,'Standardised Costs'!$E39:$H39,0)),'Standardised Costs'!$C39,0)*(Calculations!$C$20)</f>
        <v>0</v>
      </c>
      <c r="BD32" s="71">
        <f>IF(ISNUMBER(MATCH(BD$4,'Standardised Costs'!$E39:$H39,0)),'Standardised Costs'!$C39,0)*(Calculations!$C$20)</f>
        <v>0</v>
      </c>
      <c r="BE32" s="71">
        <f>IF(ISNUMBER(MATCH(BE$4,'Standardised Costs'!$E39:$H39,0)),'Standardised Costs'!$C39,0)*(Calculations!$C$20)</f>
        <v>0</v>
      </c>
      <c r="BF32" s="71">
        <f>IF(ISNUMBER(MATCH(BF$4,'Standardised Costs'!$E39:$H39,0)),'Standardised Costs'!$C39,0)*(Calculations!$C$20)</f>
        <v>0</v>
      </c>
      <c r="BG32" s="71">
        <f>IF(ISNUMBER(MATCH(BG$4,'Standardised Costs'!$E39:$H39,0)),'Standardised Costs'!$C39,0)*(Calculations!$C$20)</f>
        <v>0</v>
      </c>
      <c r="BH32" s="71">
        <f>IF(ISNUMBER(MATCH(BH$4,'Standardised Costs'!$E39:$H39,0)),'Standardised Costs'!$C39,0)*(Calculations!$C$20)</f>
        <v>0</v>
      </c>
      <c r="BI32" s="71">
        <f>IF(ISNUMBER(MATCH(BI$4,'Standardised Costs'!$E39:$H39,0)),'Standardised Costs'!$C39,0)*(Calculations!$C$20)</f>
        <v>0</v>
      </c>
      <c r="BJ32" s="71">
        <f>IF(ISNUMBER(MATCH(BJ$4,'Standardised Costs'!$E39:$H39,0)),'Standardised Costs'!$C39,0)*(Calculations!$C$20)</f>
        <v>0</v>
      </c>
      <c r="BK32" s="71">
        <f>IF(ISNUMBER(MATCH(BK$4,'Standardised Costs'!$E39:$H39,0)),'Standardised Costs'!$C39,0)*(Calculations!$C$20)</f>
        <v>0</v>
      </c>
      <c r="BL32" s="71">
        <f>IF(ISNUMBER(MATCH(BL$4,'Standardised Costs'!$E39:$H39,0)),'Standardised Costs'!$C39,0)*(Calculations!$C$20)</f>
        <v>0</v>
      </c>
      <c r="BM32" s="71">
        <f>IF(ISNUMBER(MATCH(BM$4,'Standardised Costs'!$E39:$H39,0)),'Standardised Costs'!$C39,0)*(Calculations!$C$20)</f>
        <v>0</v>
      </c>
      <c r="BN32" s="71">
        <f>IF(ISNUMBER(MATCH(BN$4,'Standardised Costs'!$E39:$H39,0)),'Standardised Costs'!$C39,0)*(Calculations!$C$20)</f>
        <v>0</v>
      </c>
      <c r="BO32" s="71">
        <f>IF(ISNUMBER(MATCH(BO$4,'Standardised Costs'!$E39:$H39,0)),'Standardised Costs'!$C39,0)*(Calculations!$C$20)</f>
        <v>0</v>
      </c>
      <c r="BP32" s="71">
        <f>IF(ISNUMBER(MATCH(BP$4,'Standardised Costs'!$E39:$H39,0)),'Standardised Costs'!$C39,0)*(Calculations!$C$20)</f>
        <v>0</v>
      </c>
      <c r="BQ32" s="71">
        <f>IF(ISNUMBER(MATCH(BQ$4,'Standardised Costs'!$E39:$H39,0)),'Standardised Costs'!$C39,0)*(Calculations!$C$20)</f>
        <v>0</v>
      </c>
      <c r="BR32" s="71">
        <f>IF(ISNUMBER(MATCH(BR$4,'Standardised Costs'!$E39:$H39,0)),'Standardised Costs'!$C39,0)*(Calculations!$C$20)</f>
        <v>0</v>
      </c>
      <c r="BS32" s="71">
        <f>IF(ISNUMBER(MATCH(BS$4,'Standardised Costs'!$E39:$H39,0)),'Standardised Costs'!$C39,0)*(Calculations!$C$20)</f>
        <v>0</v>
      </c>
      <c r="BT32" s="71">
        <f>IF(ISNUMBER(MATCH(BT$4,'Standardised Costs'!$E39:$H39,0)),'Standardised Costs'!$C39,0)*(Calculations!$C$20)</f>
        <v>0</v>
      </c>
      <c r="BU32" s="71">
        <f>IF(ISNUMBER(MATCH(BU$4,'Standardised Costs'!$E39:$H39,0)),'Standardised Costs'!$C39,0)*(Calculations!$C$20)</f>
        <v>0</v>
      </c>
      <c r="BV32" s="71">
        <f>IF(ISNUMBER(MATCH(BV$4,'Standardised Costs'!$E39:$H39,0)),'Standardised Costs'!$C39,0)*(Calculations!$C$20)</f>
        <v>0</v>
      </c>
      <c r="BW32" s="71">
        <f>IF(ISNUMBER(MATCH(BW$4,'Standardised Costs'!$E39:$H39,0)),'Standardised Costs'!$C39,0)*(Calculations!$C$20)</f>
        <v>0</v>
      </c>
      <c r="BX32" s="71">
        <f>IF(ISNUMBER(MATCH(BX$4,'Standardised Costs'!$E39:$H39,0)),'Standardised Costs'!$C39,0)*(Calculations!$C$20)</f>
        <v>0</v>
      </c>
      <c r="BY32" s="71">
        <f>IF(ISNUMBER(MATCH(BY$4,'Standardised Costs'!$E39:$H39,0)),'Standardised Costs'!$C39,0)*(Calculations!$C$20)</f>
        <v>0</v>
      </c>
      <c r="BZ32" s="71">
        <f>IF(ISNUMBER(MATCH(BZ$4,'Standardised Costs'!$E39:$H39,0)),'Standardised Costs'!$C39,0)*(Calculations!$C$20)</f>
        <v>0</v>
      </c>
      <c r="CA32" s="71">
        <f>IF(ISNUMBER(MATCH(CA$4,'Standardised Costs'!$E39:$H39,0)),'Standardised Costs'!$C39,0)*(Calculations!$C$20)</f>
        <v>0</v>
      </c>
      <c r="CB32" s="71">
        <f>IF(ISNUMBER(MATCH(CB$4,'Standardised Costs'!$E39:$H39,0)),'Standardised Costs'!$C39,0)*(Calculations!$C$20)</f>
        <v>0</v>
      </c>
      <c r="CC32" s="71">
        <f>IF(ISNUMBER(MATCH(CC$4,'Standardised Costs'!$E39:$H39,0)),'Standardised Costs'!$C39,0)*(Calculations!$C$20)</f>
        <v>0</v>
      </c>
      <c r="CD32" s="71">
        <f>IF(ISNUMBER(MATCH(CD$4,'Standardised Costs'!$E39:$H39,0)),'Standardised Costs'!$C39,0)*(Calculations!$C$20)</f>
        <v>0</v>
      </c>
      <c r="CE32" s="71">
        <f>IF(ISNUMBER(MATCH(CE$4,'Standardised Costs'!$E39:$H39,0)),'Standardised Costs'!$C39,0)*(Calculations!$C$20)</f>
        <v>0</v>
      </c>
      <c r="CF32" s="71">
        <f>IF(ISNUMBER(MATCH(CF$4,'Standardised Costs'!$E39:$H39,0)),'Standardised Costs'!$C39,0)*(Calculations!$C$20)</f>
        <v>0</v>
      </c>
      <c r="CG32" s="71">
        <f>IF(ISNUMBER(MATCH(CG$4,'Standardised Costs'!$E39:$H39,0)),'Standardised Costs'!$C39,0)*(Calculations!$C$20)</f>
        <v>0</v>
      </c>
      <c r="CH32" s="71">
        <f>IF(ISNUMBER(MATCH(CH$4,'Standardised Costs'!$E39:$H39,0)),'Standardised Costs'!$C39,0)*(Calculations!$C$20)</f>
        <v>0</v>
      </c>
      <c r="CI32" s="71">
        <f>IF(ISNUMBER(MATCH(CI$4,'Standardised Costs'!$E39:$H39,0)),'Standardised Costs'!$C39,0)*(Calculations!$C$20)</f>
        <v>0</v>
      </c>
      <c r="CJ32" s="71">
        <f>IF(ISNUMBER(MATCH(CJ$4,'Standardised Costs'!$E39:$H39,0)),'Standardised Costs'!$C39,0)*(Calculations!$C$20)</f>
        <v>0</v>
      </c>
      <c r="CK32" s="71">
        <f>IF(ISNUMBER(MATCH(CK$4,'Standardised Costs'!$E39:$H39,0)),'Standardised Costs'!$C39,0)*(Calculations!$C$20)</f>
        <v>0</v>
      </c>
      <c r="CL32" s="71">
        <f>IF(ISNUMBER(MATCH(CL$4,'Standardised Costs'!$E39:$H39,0)),'Standardised Costs'!$C39,0)*(Calculations!$C$20)</f>
        <v>0</v>
      </c>
      <c r="CM32" s="71">
        <f>IF(ISNUMBER(MATCH(CM$4,'Standardised Costs'!$E39:$H39,0)),'Standardised Costs'!$C39,0)*(Calculations!$C$20)</f>
        <v>0</v>
      </c>
      <c r="CN32" s="71">
        <f>IF(ISNUMBER(MATCH(CN$4,'Standardised Costs'!$E39:$H39,0)),'Standardised Costs'!$C39,0)*(Calculations!$C$20)</f>
        <v>0</v>
      </c>
      <c r="CO32" s="71">
        <f>IF(ISNUMBER(MATCH(CO$4,'Standardised Costs'!$E39:$H39,0)),'Standardised Costs'!$C39,0)*(Calculations!$C$20)</f>
        <v>0</v>
      </c>
      <c r="CP32" s="71">
        <f>IF(ISNUMBER(MATCH(CP$4,'Standardised Costs'!$E39:$H39,0)),'Standardised Costs'!$C39,0)*(Calculations!$C$20)</f>
        <v>0</v>
      </c>
      <c r="CQ32" s="71">
        <f>IF(ISNUMBER(MATCH(CQ$4,'Standardised Costs'!$E39:$H39,0)),'Standardised Costs'!$C39,0)*(Calculations!$C$20)</f>
        <v>0</v>
      </c>
      <c r="CR32" s="71">
        <f>IF(ISNUMBER(MATCH(CR$4,'Standardised Costs'!$E39:$H39,0)),'Standardised Costs'!$C39,0)*(Calculations!$C$20)</f>
        <v>0</v>
      </c>
      <c r="CS32" s="71">
        <f>IF(ISNUMBER(MATCH(CS$4,'Standardised Costs'!$E39:$H39,0)),'Standardised Costs'!$C39,0)*(Calculations!$C$20)</f>
        <v>0</v>
      </c>
      <c r="CT32" s="71">
        <f>IF(ISNUMBER(MATCH(CT$4,'Standardised Costs'!$E39:$H39,0)),'Standardised Costs'!$C39,0)*(Calculations!$C$20)</f>
        <v>0</v>
      </c>
      <c r="CU32" s="71">
        <f>IF(ISNUMBER(MATCH(CU$4,'Standardised Costs'!$E39:$H39,0)),'Standardised Costs'!$C39,0)*(Calculations!$C$20)</f>
        <v>0</v>
      </c>
      <c r="CV32" s="71">
        <f>IF(ISNUMBER(MATCH(CV$4,'Standardised Costs'!$E39:$H39,0)),'Standardised Costs'!$C39,0)*(Calculations!$C$20)</f>
        <v>0</v>
      </c>
      <c r="CW32" s="71">
        <f>IF(ISNUMBER(MATCH(CW$4,'Standardised Costs'!$E39:$H39,0)),'Standardised Costs'!$C39,0)*(Calculations!$C$20)</f>
        <v>0</v>
      </c>
      <c r="CX32" s="71">
        <f>IF(ISNUMBER(MATCH(CX$4,'Standardised Costs'!$E39:$H39,0)),'Standardised Costs'!$C39,0)*(Calculations!$C$20)</f>
        <v>0</v>
      </c>
      <c r="CY32" s="71">
        <f>IF(ISNUMBER(MATCH(CY$4,'Standardised Costs'!$E39:$H39,0)),'Standardised Costs'!$C39,0)*(Calculations!$C$20)</f>
        <v>0</v>
      </c>
    </row>
    <row r="33" spans="1:103" s="68" customFormat="1" ht="12.75" customHeight="1" x14ac:dyDescent="0.2">
      <c r="A33" s="328"/>
      <c r="B33" s="69" t="s">
        <v>207</v>
      </c>
      <c r="C33" s="72">
        <f t="shared" si="0"/>
        <v>0</v>
      </c>
      <c r="D33" s="71">
        <f>IF(ISNUMBER(MATCH(D$4,'Standardised Costs'!$E40:$H40,0)),'Standardised Costs'!$C40,0)*(Calculations!$C$21)</f>
        <v>0</v>
      </c>
      <c r="E33" s="71">
        <f>IF(ISNUMBER(MATCH(E$4,'Standardised Costs'!$E40:$H40,0)),'Standardised Costs'!$C40,0)*(Calculations!$C$21)</f>
        <v>0</v>
      </c>
      <c r="F33" s="71">
        <f>IF(ISNUMBER(MATCH(F$4,'Standardised Costs'!$E40:$H40,0)),'Standardised Costs'!$C40,0)*(Calculations!$C$21)</f>
        <v>0</v>
      </c>
      <c r="G33" s="71">
        <f>IF(ISNUMBER(MATCH(G$4,'Standardised Costs'!$E40:$H40,0)),'Standardised Costs'!$C40,0)*(Calculations!$C$21)</f>
        <v>0</v>
      </c>
      <c r="H33" s="71">
        <f>IF(ISNUMBER(MATCH(H$4,'Standardised Costs'!$E40:$H40,0)),'Standardised Costs'!$C40,0)*(Calculations!$C$21)</f>
        <v>0</v>
      </c>
      <c r="I33" s="71">
        <f>IF(ISNUMBER(MATCH(I$4,'Standardised Costs'!$E40:$H40,0)),'Standardised Costs'!$C40,0)*(Calculations!$C$21)</f>
        <v>0</v>
      </c>
      <c r="J33" s="71">
        <f>IF(ISNUMBER(MATCH(J$4,'Standardised Costs'!$E40:$H40,0)),'Standardised Costs'!$C40,0)*(Calculations!$C$21)</f>
        <v>0</v>
      </c>
      <c r="K33" s="71">
        <f>IF(ISNUMBER(MATCH(K$4,'Standardised Costs'!$E40:$H40,0)),'Standardised Costs'!$C40,0)*(Calculations!$C$21)</f>
        <v>0</v>
      </c>
      <c r="L33" s="71">
        <f>IF(ISNUMBER(MATCH(L$4,'Standardised Costs'!$E40:$H40,0)),'Standardised Costs'!$C40,0)*(Calculations!$C$21)</f>
        <v>0</v>
      </c>
      <c r="M33" s="71">
        <f>IF(ISNUMBER(MATCH(M$4,'Standardised Costs'!$E40:$H40,0)),'Standardised Costs'!$C40,0)*(Calculations!$C$21)</f>
        <v>0</v>
      </c>
      <c r="N33" s="71">
        <f>IF(ISNUMBER(MATCH(N$4,'Standardised Costs'!$E40:$H40,0)),'Standardised Costs'!$C40,0)*(Calculations!$C$21)</f>
        <v>0</v>
      </c>
      <c r="O33" s="71">
        <f>IF(ISNUMBER(MATCH(O$4,'Standardised Costs'!$E40:$H40,0)),'Standardised Costs'!$C40,0)*(Calculations!$C$21)</f>
        <v>0</v>
      </c>
      <c r="P33" s="71">
        <f>IF(ISNUMBER(MATCH(P$4,'Standardised Costs'!$E40:$H40,0)),'Standardised Costs'!$C40,0)*(Calculations!$C$21)</f>
        <v>0</v>
      </c>
      <c r="Q33" s="71">
        <f>IF(ISNUMBER(MATCH(Q$4,'Standardised Costs'!$E40:$H40,0)),'Standardised Costs'!$C40,0)*(Calculations!$C$21)</f>
        <v>0</v>
      </c>
      <c r="R33" s="71">
        <f>IF(ISNUMBER(MATCH(R$4,'Standardised Costs'!$E40:$H40,0)),'Standardised Costs'!$C40,0)*(Calculations!$C$21)</f>
        <v>0</v>
      </c>
      <c r="S33" s="71">
        <f>IF(ISNUMBER(MATCH(S$4,'Standardised Costs'!$E40:$H40,0)),'Standardised Costs'!$C40,0)*(Calculations!$C$21)</f>
        <v>0</v>
      </c>
      <c r="T33" s="71">
        <f>IF(ISNUMBER(MATCH(T$4,'Standardised Costs'!$E40:$H40,0)),'Standardised Costs'!$C40,0)*(Calculations!$C$21)</f>
        <v>0</v>
      </c>
      <c r="U33" s="71">
        <f>IF(ISNUMBER(MATCH(U$4,'Standardised Costs'!$E40:$H40,0)),'Standardised Costs'!$C40,0)*(Calculations!$C$21)</f>
        <v>0</v>
      </c>
      <c r="V33" s="71">
        <f>IF(ISNUMBER(MATCH(V$4,'Standardised Costs'!$E40:$H40,0)),'Standardised Costs'!$C40,0)*(Calculations!$C$21)</f>
        <v>0</v>
      </c>
      <c r="W33" s="71">
        <f>IF(ISNUMBER(MATCH(W$4,'Standardised Costs'!$E40:$H40,0)),'Standardised Costs'!$C40,0)*(Calculations!$C$21)</f>
        <v>0</v>
      </c>
      <c r="X33" s="71">
        <f>IF(ISNUMBER(MATCH(X$4,'Standardised Costs'!$E40:$H40,0)),'Standardised Costs'!$C40,0)*(Calculations!$C$21)</f>
        <v>0</v>
      </c>
      <c r="Y33" s="71">
        <f>IF(ISNUMBER(MATCH(Y$4,'Standardised Costs'!$E40:$H40,0)),'Standardised Costs'!$C40,0)*(Calculations!$C$21)</f>
        <v>0</v>
      </c>
      <c r="Z33" s="71">
        <f>IF(ISNUMBER(MATCH(Z$4,'Standardised Costs'!$E40:$H40,0)),'Standardised Costs'!$C40,0)*(Calculations!$C$21)</f>
        <v>0</v>
      </c>
      <c r="AA33" s="71">
        <f>IF(ISNUMBER(MATCH(AA$4,'Standardised Costs'!$E40:$H40,0)),'Standardised Costs'!$C40,0)*(Calculations!$C$21)</f>
        <v>0</v>
      </c>
      <c r="AB33" s="71">
        <f>IF(ISNUMBER(MATCH(AB$4,'Standardised Costs'!$E40:$H40,0)),'Standardised Costs'!$C40,0)*(Calculations!$C$21)</f>
        <v>0</v>
      </c>
      <c r="AC33" s="71">
        <f>IF(ISNUMBER(MATCH(AC$4,'Standardised Costs'!$E40:$H40,0)),'Standardised Costs'!$C40,0)*(Calculations!$C$21)</f>
        <v>0</v>
      </c>
      <c r="AD33" s="71">
        <f>IF(ISNUMBER(MATCH(AD$4,'Standardised Costs'!$E40:$H40,0)),'Standardised Costs'!$C40,0)*(Calculations!$C$21)</f>
        <v>0</v>
      </c>
      <c r="AE33" s="71">
        <f>IF(ISNUMBER(MATCH(AE$4,'Standardised Costs'!$E40:$H40,0)),'Standardised Costs'!$C40,0)*(Calculations!$C$21)</f>
        <v>0</v>
      </c>
      <c r="AF33" s="71">
        <f>IF(ISNUMBER(MATCH(AF$4,'Standardised Costs'!$E40:$H40,0)),'Standardised Costs'!$C40,0)*(Calculations!$C$21)</f>
        <v>0</v>
      </c>
      <c r="AG33" s="71">
        <f>IF(ISNUMBER(MATCH(AG$4,'Standardised Costs'!$E40:$H40,0)),'Standardised Costs'!$C40,0)*(Calculations!$C$21)</f>
        <v>0</v>
      </c>
      <c r="AH33" s="71">
        <f>IF(ISNUMBER(MATCH(AH$4,'Standardised Costs'!$E40:$H40,0)),'Standardised Costs'!$C40,0)*(Calculations!$C$21)</f>
        <v>0</v>
      </c>
      <c r="AI33" s="71">
        <f>IF(ISNUMBER(MATCH(AI$4,'Standardised Costs'!$E40:$H40,0)),'Standardised Costs'!$C40,0)*(Calculations!$C$21)</f>
        <v>0</v>
      </c>
      <c r="AJ33" s="71">
        <f>IF(ISNUMBER(MATCH(AJ$4,'Standardised Costs'!$E40:$H40,0)),'Standardised Costs'!$C40,0)*(Calculations!$C$21)</f>
        <v>0</v>
      </c>
      <c r="AK33" s="71">
        <f>IF(ISNUMBER(MATCH(AK$4,'Standardised Costs'!$E40:$H40,0)),'Standardised Costs'!$C40,0)*(Calculations!$C$21)</f>
        <v>0</v>
      </c>
      <c r="AL33" s="71">
        <f>IF(ISNUMBER(MATCH(AL$4,'Standardised Costs'!$E40:$H40,0)),'Standardised Costs'!$C40,0)*(Calculations!$C$21)</f>
        <v>0</v>
      </c>
      <c r="AM33" s="71">
        <f>IF(ISNUMBER(MATCH(AM$4,'Standardised Costs'!$E40:$H40,0)),'Standardised Costs'!$C40,0)*(Calculations!$C$21)</f>
        <v>0</v>
      </c>
      <c r="AN33" s="71">
        <f>IF(ISNUMBER(MATCH(AN$4,'Standardised Costs'!$E40:$H40,0)),'Standardised Costs'!$C40,0)*(Calculations!$C$21)</f>
        <v>0</v>
      </c>
      <c r="AO33" s="71">
        <f>IF(ISNUMBER(MATCH(AO$4,'Standardised Costs'!$E40:$H40,0)),'Standardised Costs'!$C40,0)*(Calculations!$C$21)</f>
        <v>0</v>
      </c>
      <c r="AP33" s="71">
        <f>IF(ISNUMBER(MATCH(AP$4,'Standardised Costs'!$E40:$H40,0)),'Standardised Costs'!$C40,0)*(Calculations!$C$21)</f>
        <v>0</v>
      </c>
      <c r="AQ33" s="71">
        <f>IF(ISNUMBER(MATCH(AQ$4,'Standardised Costs'!$E40:$H40,0)),'Standardised Costs'!$C40,0)*(Calculations!$C$21)</f>
        <v>0</v>
      </c>
      <c r="AR33" s="71">
        <f>IF(ISNUMBER(MATCH(AR$4,'Standardised Costs'!$E40:$H40,0)),'Standardised Costs'!$C40,0)*(Calculations!$C$21)</f>
        <v>0</v>
      </c>
      <c r="AS33" s="71">
        <f>IF(ISNUMBER(MATCH(AS$4,'Standardised Costs'!$E40:$H40,0)),'Standardised Costs'!$C40,0)*(Calculations!$C$21)</f>
        <v>0</v>
      </c>
      <c r="AT33" s="71">
        <f>IF(ISNUMBER(MATCH(AT$4,'Standardised Costs'!$E40:$H40,0)),'Standardised Costs'!$C40,0)*(Calculations!$C$21)</f>
        <v>0</v>
      </c>
      <c r="AU33" s="71">
        <f>IF(ISNUMBER(MATCH(AU$4,'Standardised Costs'!$E40:$H40,0)),'Standardised Costs'!$C40,0)*(Calculations!$C$21)</f>
        <v>0</v>
      </c>
      <c r="AV33" s="71">
        <f>IF(ISNUMBER(MATCH(AV$4,'Standardised Costs'!$E40:$H40,0)),'Standardised Costs'!$C40,0)*(Calculations!$C$21)</f>
        <v>0</v>
      </c>
      <c r="AW33" s="71">
        <f>IF(ISNUMBER(MATCH(AW$4,'Standardised Costs'!$E40:$H40,0)),'Standardised Costs'!$C40,0)*(Calculations!$C$21)</f>
        <v>0</v>
      </c>
      <c r="AX33" s="71">
        <f>IF(ISNUMBER(MATCH(AX$4,'Standardised Costs'!$E40:$H40,0)),'Standardised Costs'!$C40,0)*(Calculations!$C$21)</f>
        <v>0</v>
      </c>
      <c r="AY33" s="71">
        <f>IF(ISNUMBER(MATCH(AY$4,'Standardised Costs'!$E40:$H40,0)),'Standardised Costs'!$C40,0)*(Calculations!$C$21)</f>
        <v>0</v>
      </c>
      <c r="AZ33" s="71">
        <f>IF(ISNUMBER(MATCH(AZ$4,'Standardised Costs'!$E40:$H40,0)),'Standardised Costs'!$C40,0)*(Calculations!$C$21)</f>
        <v>0</v>
      </c>
      <c r="BA33" s="71">
        <f>IF(ISNUMBER(MATCH(BA$4,'Standardised Costs'!$E40:$H40,0)),'Standardised Costs'!$C40,0)*(Calculations!$C$21)</f>
        <v>0</v>
      </c>
      <c r="BB33" s="71">
        <f>IF(ISNUMBER(MATCH(BB$4,'Standardised Costs'!$E40:$H40,0)),'Standardised Costs'!$C40,0)*(Calculations!$C$21)</f>
        <v>0</v>
      </c>
      <c r="BC33" s="71">
        <f>IF(ISNUMBER(MATCH(BC$4,'Standardised Costs'!$E40:$H40,0)),'Standardised Costs'!$C40,0)*(Calculations!$C$21)</f>
        <v>0</v>
      </c>
      <c r="BD33" s="71">
        <f>IF(ISNUMBER(MATCH(BD$4,'Standardised Costs'!$E40:$H40,0)),'Standardised Costs'!$C40,0)*(Calculations!$C$21)</f>
        <v>0</v>
      </c>
      <c r="BE33" s="71">
        <f>IF(ISNUMBER(MATCH(BE$4,'Standardised Costs'!$E40:$H40,0)),'Standardised Costs'!$C40,0)*(Calculations!$C$21)</f>
        <v>0</v>
      </c>
      <c r="BF33" s="71">
        <f>IF(ISNUMBER(MATCH(BF$4,'Standardised Costs'!$E40:$H40,0)),'Standardised Costs'!$C40,0)*(Calculations!$C$21)</f>
        <v>0</v>
      </c>
      <c r="BG33" s="71">
        <f>IF(ISNUMBER(MATCH(BG$4,'Standardised Costs'!$E40:$H40,0)),'Standardised Costs'!$C40,0)*(Calculations!$C$21)</f>
        <v>0</v>
      </c>
      <c r="BH33" s="71">
        <f>IF(ISNUMBER(MATCH(BH$4,'Standardised Costs'!$E40:$H40,0)),'Standardised Costs'!$C40,0)*(Calculations!$C$21)</f>
        <v>0</v>
      </c>
      <c r="BI33" s="71">
        <f>IF(ISNUMBER(MATCH(BI$4,'Standardised Costs'!$E40:$H40,0)),'Standardised Costs'!$C40,0)*(Calculations!$C$21)</f>
        <v>0</v>
      </c>
      <c r="BJ33" s="71">
        <f>IF(ISNUMBER(MATCH(BJ$4,'Standardised Costs'!$E40:$H40,0)),'Standardised Costs'!$C40,0)*(Calculations!$C$21)</f>
        <v>0</v>
      </c>
      <c r="BK33" s="71">
        <f>IF(ISNUMBER(MATCH(BK$4,'Standardised Costs'!$E40:$H40,0)),'Standardised Costs'!$C40,0)*(Calculations!$C$21)</f>
        <v>0</v>
      </c>
      <c r="BL33" s="71">
        <f>IF(ISNUMBER(MATCH(BL$4,'Standardised Costs'!$E40:$H40,0)),'Standardised Costs'!$C40,0)*(Calculations!$C$21)</f>
        <v>0</v>
      </c>
      <c r="BM33" s="71">
        <f>IF(ISNUMBER(MATCH(BM$4,'Standardised Costs'!$E40:$H40,0)),'Standardised Costs'!$C40,0)*(Calculations!$C$21)</f>
        <v>0</v>
      </c>
      <c r="BN33" s="71">
        <f>IF(ISNUMBER(MATCH(BN$4,'Standardised Costs'!$E40:$H40,0)),'Standardised Costs'!$C40,0)*(Calculations!$C$21)</f>
        <v>0</v>
      </c>
      <c r="BO33" s="71">
        <f>IF(ISNUMBER(MATCH(BO$4,'Standardised Costs'!$E40:$H40,0)),'Standardised Costs'!$C40,0)*(Calculations!$C$21)</f>
        <v>0</v>
      </c>
      <c r="BP33" s="71">
        <f>IF(ISNUMBER(MATCH(BP$4,'Standardised Costs'!$E40:$H40,0)),'Standardised Costs'!$C40,0)*(Calculations!$C$21)</f>
        <v>0</v>
      </c>
      <c r="BQ33" s="71">
        <f>IF(ISNUMBER(MATCH(BQ$4,'Standardised Costs'!$E40:$H40,0)),'Standardised Costs'!$C40,0)*(Calculations!$C$21)</f>
        <v>0</v>
      </c>
      <c r="BR33" s="71">
        <f>IF(ISNUMBER(MATCH(BR$4,'Standardised Costs'!$E40:$H40,0)),'Standardised Costs'!$C40,0)*(Calculations!$C$21)</f>
        <v>0</v>
      </c>
      <c r="BS33" s="71">
        <f>IF(ISNUMBER(MATCH(BS$4,'Standardised Costs'!$E40:$H40,0)),'Standardised Costs'!$C40,0)*(Calculations!$C$21)</f>
        <v>0</v>
      </c>
      <c r="BT33" s="71">
        <f>IF(ISNUMBER(MATCH(BT$4,'Standardised Costs'!$E40:$H40,0)),'Standardised Costs'!$C40,0)*(Calculations!$C$21)</f>
        <v>0</v>
      </c>
      <c r="BU33" s="71">
        <f>IF(ISNUMBER(MATCH(BU$4,'Standardised Costs'!$E40:$H40,0)),'Standardised Costs'!$C40,0)*(Calculations!$C$21)</f>
        <v>0</v>
      </c>
      <c r="BV33" s="71">
        <f>IF(ISNUMBER(MATCH(BV$4,'Standardised Costs'!$E40:$H40,0)),'Standardised Costs'!$C40,0)*(Calculations!$C$21)</f>
        <v>0</v>
      </c>
      <c r="BW33" s="71">
        <f>IF(ISNUMBER(MATCH(BW$4,'Standardised Costs'!$E40:$H40,0)),'Standardised Costs'!$C40,0)*(Calculations!$C$21)</f>
        <v>0</v>
      </c>
      <c r="BX33" s="71">
        <f>IF(ISNUMBER(MATCH(BX$4,'Standardised Costs'!$E40:$H40,0)),'Standardised Costs'!$C40,0)*(Calculations!$C$21)</f>
        <v>0</v>
      </c>
      <c r="BY33" s="71">
        <f>IF(ISNUMBER(MATCH(BY$4,'Standardised Costs'!$E40:$H40,0)),'Standardised Costs'!$C40,0)*(Calculations!$C$21)</f>
        <v>0</v>
      </c>
      <c r="BZ33" s="71">
        <f>IF(ISNUMBER(MATCH(BZ$4,'Standardised Costs'!$E40:$H40,0)),'Standardised Costs'!$C40,0)*(Calculations!$C$21)</f>
        <v>0</v>
      </c>
      <c r="CA33" s="71">
        <f>IF(ISNUMBER(MATCH(CA$4,'Standardised Costs'!$E40:$H40,0)),'Standardised Costs'!$C40,0)*(Calculations!$C$21)</f>
        <v>0</v>
      </c>
      <c r="CB33" s="71">
        <f>IF(ISNUMBER(MATCH(CB$4,'Standardised Costs'!$E40:$H40,0)),'Standardised Costs'!$C40,0)*(Calculations!$C$21)</f>
        <v>0</v>
      </c>
      <c r="CC33" s="71">
        <f>IF(ISNUMBER(MATCH(CC$4,'Standardised Costs'!$E40:$H40,0)),'Standardised Costs'!$C40,0)*(Calculations!$C$21)</f>
        <v>0</v>
      </c>
      <c r="CD33" s="71">
        <f>IF(ISNUMBER(MATCH(CD$4,'Standardised Costs'!$E40:$H40,0)),'Standardised Costs'!$C40,0)*(Calculations!$C$21)</f>
        <v>0</v>
      </c>
      <c r="CE33" s="71">
        <f>IF(ISNUMBER(MATCH(CE$4,'Standardised Costs'!$E40:$H40,0)),'Standardised Costs'!$C40,0)*(Calculations!$C$21)</f>
        <v>0</v>
      </c>
      <c r="CF33" s="71">
        <f>IF(ISNUMBER(MATCH(CF$4,'Standardised Costs'!$E40:$H40,0)),'Standardised Costs'!$C40,0)*(Calculations!$C$21)</f>
        <v>0</v>
      </c>
      <c r="CG33" s="71">
        <f>IF(ISNUMBER(MATCH(CG$4,'Standardised Costs'!$E40:$H40,0)),'Standardised Costs'!$C40,0)*(Calculations!$C$21)</f>
        <v>0</v>
      </c>
      <c r="CH33" s="71">
        <f>IF(ISNUMBER(MATCH(CH$4,'Standardised Costs'!$E40:$H40,0)),'Standardised Costs'!$C40,0)*(Calculations!$C$21)</f>
        <v>0</v>
      </c>
      <c r="CI33" s="71">
        <f>IF(ISNUMBER(MATCH(CI$4,'Standardised Costs'!$E40:$H40,0)),'Standardised Costs'!$C40,0)*(Calculations!$C$21)</f>
        <v>0</v>
      </c>
      <c r="CJ33" s="71">
        <f>IF(ISNUMBER(MATCH(CJ$4,'Standardised Costs'!$E40:$H40,0)),'Standardised Costs'!$C40,0)*(Calculations!$C$21)</f>
        <v>0</v>
      </c>
      <c r="CK33" s="71">
        <f>IF(ISNUMBER(MATCH(CK$4,'Standardised Costs'!$E40:$H40,0)),'Standardised Costs'!$C40,0)*(Calculations!$C$21)</f>
        <v>0</v>
      </c>
      <c r="CL33" s="71">
        <f>IF(ISNUMBER(MATCH(CL$4,'Standardised Costs'!$E40:$H40,0)),'Standardised Costs'!$C40,0)*(Calculations!$C$21)</f>
        <v>0</v>
      </c>
      <c r="CM33" s="71">
        <f>IF(ISNUMBER(MATCH(CM$4,'Standardised Costs'!$E40:$H40,0)),'Standardised Costs'!$C40,0)*(Calculations!$C$21)</f>
        <v>0</v>
      </c>
      <c r="CN33" s="71">
        <f>IF(ISNUMBER(MATCH(CN$4,'Standardised Costs'!$E40:$H40,0)),'Standardised Costs'!$C40,0)*(Calculations!$C$21)</f>
        <v>0</v>
      </c>
      <c r="CO33" s="71">
        <f>IF(ISNUMBER(MATCH(CO$4,'Standardised Costs'!$E40:$H40,0)),'Standardised Costs'!$C40,0)*(Calculations!$C$21)</f>
        <v>0</v>
      </c>
      <c r="CP33" s="71">
        <f>IF(ISNUMBER(MATCH(CP$4,'Standardised Costs'!$E40:$H40,0)),'Standardised Costs'!$C40,0)*(Calculations!$C$21)</f>
        <v>0</v>
      </c>
      <c r="CQ33" s="71">
        <f>IF(ISNUMBER(MATCH(CQ$4,'Standardised Costs'!$E40:$H40,0)),'Standardised Costs'!$C40,0)*(Calculations!$C$21)</f>
        <v>0</v>
      </c>
      <c r="CR33" s="71">
        <f>IF(ISNUMBER(MATCH(CR$4,'Standardised Costs'!$E40:$H40,0)),'Standardised Costs'!$C40,0)*(Calculations!$C$21)</f>
        <v>0</v>
      </c>
      <c r="CS33" s="71">
        <f>IF(ISNUMBER(MATCH(CS$4,'Standardised Costs'!$E40:$H40,0)),'Standardised Costs'!$C40,0)*(Calculations!$C$21)</f>
        <v>0</v>
      </c>
      <c r="CT33" s="71">
        <f>IF(ISNUMBER(MATCH(CT$4,'Standardised Costs'!$E40:$H40,0)),'Standardised Costs'!$C40,0)*(Calculations!$C$21)</f>
        <v>0</v>
      </c>
      <c r="CU33" s="71">
        <f>IF(ISNUMBER(MATCH(CU$4,'Standardised Costs'!$E40:$H40,0)),'Standardised Costs'!$C40,0)*(Calculations!$C$21)</f>
        <v>0</v>
      </c>
      <c r="CV33" s="71">
        <f>IF(ISNUMBER(MATCH(CV$4,'Standardised Costs'!$E40:$H40,0)),'Standardised Costs'!$C40,0)*(Calculations!$C$21)</f>
        <v>0</v>
      </c>
      <c r="CW33" s="71">
        <f>IF(ISNUMBER(MATCH(CW$4,'Standardised Costs'!$E40:$H40,0)),'Standardised Costs'!$C40,0)*(Calculations!$C$21)</f>
        <v>0</v>
      </c>
      <c r="CX33" s="71">
        <f>IF(ISNUMBER(MATCH(CX$4,'Standardised Costs'!$E40:$H40,0)),'Standardised Costs'!$C40,0)*(Calculations!$C$21)</f>
        <v>0</v>
      </c>
      <c r="CY33" s="71">
        <f>IF(ISNUMBER(MATCH(CY$4,'Standardised Costs'!$E40:$H40,0)),'Standardised Costs'!$C40,0)*(Calculations!$C$21)</f>
        <v>0</v>
      </c>
    </row>
    <row r="34" spans="1:103" s="68" customFormat="1" ht="12.75" customHeight="1" x14ac:dyDescent="0.2">
      <c r="A34" s="328"/>
      <c r="B34" s="73" t="s">
        <v>208</v>
      </c>
      <c r="C34" s="72">
        <f t="shared" si="0"/>
        <v>0</v>
      </c>
      <c r="D34" s="71">
        <f>IF(ISNUMBER(MATCH(D$4,'Standardised Costs'!$E41:$H41,0)),'Standardised Costs'!$C41,0)*(Calculations!$C$22)</f>
        <v>0</v>
      </c>
      <c r="E34" s="71">
        <f>IF(ISNUMBER(MATCH(E$4,'Standardised Costs'!$E41:$H41,0)),'Standardised Costs'!$C41,0)*(Calculations!$C$22)</f>
        <v>0</v>
      </c>
      <c r="F34" s="71">
        <f>IF(ISNUMBER(MATCH(F$4,'Standardised Costs'!$E41:$H41,0)),'Standardised Costs'!$C41,0)*(Calculations!$C$22)</f>
        <v>0</v>
      </c>
      <c r="G34" s="71">
        <f>IF(ISNUMBER(MATCH(G$4,'Standardised Costs'!$E41:$H41,0)),'Standardised Costs'!$C41,0)*(Calculations!$C$22)</f>
        <v>0</v>
      </c>
      <c r="H34" s="71">
        <f>IF(ISNUMBER(MATCH(H$4,'Standardised Costs'!$E41:$H41,0)),'Standardised Costs'!$C41,0)*(Calculations!$C$22)</f>
        <v>0</v>
      </c>
      <c r="I34" s="71">
        <f>IF(ISNUMBER(MATCH(I$4,'Standardised Costs'!$E41:$H41,0)),'Standardised Costs'!$C41,0)*(Calculations!$C$22)</f>
        <v>0</v>
      </c>
      <c r="J34" s="71">
        <f>IF(ISNUMBER(MATCH(J$4,'Standardised Costs'!$E41:$H41,0)),'Standardised Costs'!$C41,0)*(Calculations!$C$22)</f>
        <v>0</v>
      </c>
      <c r="K34" s="71">
        <f>IF(ISNUMBER(MATCH(K$4,'Standardised Costs'!$E41:$H41,0)),'Standardised Costs'!$C41,0)*(Calculations!$C$22)</f>
        <v>0</v>
      </c>
      <c r="L34" s="71">
        <f>IF(ISNUMBER(MATCH(L$4,'Standardised Costs'!$E41:$H41,0)),'Standardised Costs'!$C41,0)*(Calculations!$C$22)</f>
        <v>0</v>
      </c>
      <c r="M34" s="71">
        <f>IF(ISNUMBER(MATCH(M$4,'Standardised Costs'!$E41:$H41,0)),'Standardised Costs'!$C41,0)*(Calculations!$C$22)</f>
        <v>0</v>
      </c>
      <c r="N34" s="71">
        <f>IF(ISNUMBER(MATCH(N$4,'Standardised Costs'!$E41:$H41,0)),'Standardised Costs'!$C41,0)*(Calculations!$C$22)</f>
        <v>0</v>
      </c>
      <c r="O34" s="71">
        <f>IF(ISNUMBER(MATCH(O$4,'Standardised Costs'!$E41:$H41,0)),'Standardised Costs'!$C41,0)*(Calculations!$C$22)</f>
        <v>0</v>
      </c>
      <c r="P34" s="71">
        <f>IF(ISNUMBER(MATCH(P$4,'Standardised Costs'!$E41:$H41,0)),'Standardised Costs'!$C41,0)*(Calculations!$C$22)</f>
        <v>0</v>
      </c>
      <c r="Q34" s="71">
        <f>IF(ISNUMBER(MATCH(Q$4,'Standardised Costs'!$E41:$H41,0)),'Standardised Costs'!$C41,0)*(Calculations!$C$22)</f>
        <v>0</v>
      </c>
      <c r="R34" s="71">
        <f>IF(ISNUMBER(MATCH(R$4,'Standardised Costs'!$E41:$H41,0)),'Standardised Costs'!$C41,0)*(Calculations!$C$22)</f>
        <v>0</v>
      </c>
      <c r="S34" s="71">
        <f>IF(ISNUMBER(MATCH(S$4,'Standardised Costs'!$E41:$H41,0)),'Standardised Costs'!$C41,0)*(Calculations!$C$22)</f>
        <v>0</v>
      </c>
      <c r="T34" s="71">
        <f>IF(ISNUMBER(MATCH(T$4,'Standardised Costs'!$E41:$H41,0)),'Standardised Costs'!$C41,0)*(Calculations!$C$22)</f>
        <v>0</v>
      </c>
      <c r="U34" s="71">
        <f>IF(ISNUMBER(MATCH(U$4,'Standardised Costs'!$E41:$H41,0)),'Standardised Costs'!$C41,0)*(Calculations!$C$22)</f>
        <v>0</v>
      </c>
      <c r="V34" s="71">
        <f>IF(ISNUMBER(MATCH(V$4,'Standardised Costs'!$E41:$H41,0)),'Standardised Costs'!$C41,0)*(Calculations!$C$22)</f>
        <v>0</v>
      </c>
      <c r="W34" s="71">
        <f>IF(ISNUMBER(MATCH(W$4,'Standardised Costs'!$E41:$H41,0)),'Standardised Costs'!$C41,0)*(Calculations!$C$22)</f>
        <v>0</v>
      </c>
      <c r="X34" s="71">
        <f>IF(ISNUMBER(MATCH(X$4,'Standardised Costs'!$E41:$H41,0)),'Standardised Costs'!$C41,0)*(Calculations!$C$22)</f>
        <v>0</v>
      </c>
      <c r="Y34" s="71">
        <f>IF(ISNUMBER(MATCH(Y$4,'Standardised Costs'!$E41:$H41,0)),'Standardised Costs'!$C41,0)*(Calculations!$C$22)</f>
        <v>0</v>
      </c>
      <c r="Z34" s="71">
        <f>IF(ISNUMBER(MATCH(Z$4,'Standardised Costs'!$E41:$H41,0)),'Standardised Costs'!$C41,0)*(Calculations!$C$22)</f>
        <v>0</v>
      </c>
      <c r="AA34" s="71">
        <f>IF(ISNUMBER(MATCH(AA$4,'Standardised Costs'!$E41:$H41,0)),'Standardised Costs'!$C41,0)*(Calculations!$C$22)</f>
        <v>0</v>
      </c>
      <c r="AB34" s="71">
        <f>IF(ISNUMBER(MATCH(AB$4,'Standardised Costs'!$E41:$H41,0)),'Standardised Costs'!$C41,0)*(Calculations!$C$22)</f>
        <v>0</v>
      </c>
      <c r="AC34" s="71">
        <f>IF(ISNUMBER(MATCH(AC$4,'Standardised Costs'!$E41:$H41,0)),'Standardised Costs'!$C41,0)*(Calculations!$C$22)</f>
        <v>0</v>
      </c>
      <c r="AD34" s="71">
        <f>IF(ISNUMBER(MATCH(AD$4,'Standardised Costs'!$E41:$H41,0)),'Standardised Costs'!$C41,0)*(Calculations!$C$22)</f>
        <v>0</v>
      </c>
      <c r="AE34" s="71">
        <f>IF(ISNUMBER(MATCH(AE$4,'Standardised Costs'!$E41:$H41,0)),'Standardised Costs'!$C41,0)*(Calculations!$C$22)</f>
        <v>0</v>
      </c>
      <c r="AF34" s="71">
        <f>IF(ISNUMBER(MATCH(AF$4,'Standardised Costs'!$E41:$H41,0)),'Standardised Costs'!$C41,0)*(Calculations!$C$22)</f>
        <v>0</v>
      </c>
      <c r="AG34" s="71">
        <f>IF(ISNUMBER(MATCH(AG$4,'Standardised Costs'!$E41:$H41,0)),'Standardised Costs'!$C41,0)*(Calculations!$C$22)</f>
        <v>0</v>
      </c>
      <c r="AH34" s="71">
        <f>IF(ISNUMBER(MATCH(AH$4,'Standardised Costs'!$E41:$H41,0)),'Standardised Costs'!$C41,0)*(Calculations!$C$22)</f>
        <v>0</v>
      </c>
      <c r="AI34" s="71">
        <f>IF(ISNUMBER(MATCH(AI$4,'Standardised Costs'!$E41:$H41,0)),'Standardised Costs'!$C41,0)*(Calculations!$C$22)</f>
        <v>0</v>
      </c>
      <c r="AJ34" s="71">
        <f>IF(ISNUMBER(MATCH(AJ$4,'Standardised Costs'!$E41:$H41,0)),'Standardised Costs'!$C41,0)*(Calculations!$C$22)</f>
        <v>0</v>
      </c>
      <c r="AK34" s="71">
        <f>IF(ISNUMBER(MATCH(AK$4,'Standardised Costs'!$E41:$H41,0)),'Standardised Costs'!$C41,0)*(Calculations!$C$22)</f>
        <v>0</v>
      </c>
      <c r="AL34" s="71">
        <f>IF(ISNUMBER(MATCH(AL$4,'Standardised Costs'!$E41:$H41,0)),'Standardised Costs'!$C41,0)*(Calculations!$C$22)</f>
        <v>0</v>
      </c>
      <c r="AM34" s="71">
        <f>IF(ISNUMBER(MATCH(AM$4,'Standardised Costs'!$E41:$H41,0)),'Standardised Costs'!$C41,0)*(Calculations!$C$22)</f>
        <v>0</v>
      </c>
      <c r="AN34" s="71">
        <f>IF(ISNUMBER(MATCH(AN$4,'Standardised Costs'!$E41:$H41,0)),'Standardised Costs'!$C41,0)*(Calculations!$C$22)</f>
        <v>0</v>
      </c>
      <c r="AO34" s="71">
        <f>IF(ISNUMBER(MATCH(AO$4,'Standardised Costs'!$E41:$H41,0)),'Standardised Costs'!$C41,0)*(Calculations!$C$22)</f>
        <v>0</v>
      </c>
      <c r="AP34" s="71">
        <f>IF(ISNUMBER(MATCH(AP$4,'Standardised Costs'!$E41:$H41,0)),'Standardised Costs'!$C41,0)*(Calculations!$C$22)</f>
        <v>0</v>
      </c>
      <c r="AQ34" s="71">
        <f>IF(ISNUMBER(MATCH(AQ$4,'Standardised Costs'!$E41:$H41,0)),'Standardised Costs'!$C41,0)*(Calculations!$C$22)</f>
        <v>0</v>
      </c>
      <c r="AR34" s="71">
        <f>IF(ISNUMBER(MATCH(AR$4,'Standardised Costs'!$E41:$H41,0)),'Standardised Costs'!$C41,0)*(Calculations!$C$22)</f>
        <v>0</v>
      </c>
      <c r="AS34" s="71">
        <f>IF(ISNUMBER(MATCH(AS$4,'Standardised Costs'!$E41:$H41,0)),'Standardised Costs'!$C41,0)*(Calculations!$C$22)</f>
        <v>0</v>
      </c>
      <c r="AT34" s="71">
        <f>IF(ISNUMBER(MATCH(AT$4,'Standardised Costs'!$E41:$H41,0)),'Standardised Costs'!$C41,0)*(Calculations!$C$22)</f>
        <v>0</v>
      </c>
      <c r="AU34" s="71">
        <f>IF(ISNUMBER(MATCH(AU$4,'Standardised Costs'!$E41:$H41,0)),'Standardised Costs'!$C41,0)*(Calculations!$C$22)</f>
        <v>0</v>
      </c>
      <c r="AV34" s="71">
        <f>IF(ISNUMBER(MATCH(AV$4,'Standardised Costs'!$E41:$H41,0)),'Standardised Costs'!$C41,0)*(Calculations!$C$22)</f>
        <v>0</v>
      </c>
      <c r="AW34" s="71">
        <f>IF(ISNUMBER(MATCH(AW$4,'Standardised Costs'!$E41:$H41,0)),'Standardised Costs'!$C41,0)*(Calculations!$C$22)</f>
        <v>0</v>
      </c>
      <c r="AX34" s="71">
        <f>IF(ISNUMBER(MATCH(AX$4,'Standardised Costs'!$E41:$H41,0)),'Standardised Costs'!$C41,0)*(Calculations!$C$22)</f>
        <v>0</v>
      </c>
      <c r="AY34" s="71">
        <f>IF(ISNUMBER(MATCH(AY$4,'Standardised Costs'!$E41:$H41,0)),'Standardised Costs'!$C41,0)*(Calculations!$C$22)</f>
        <v>0</v>
      </c>
      <c r="AZ34" s="71">
        <f>IF(ISNUMBER(MATCH(AZ$4,'Standardised Costs'!$E41:$H41,0)),'Standardised Costs'!$C41,0)*(Calculations!$C$22)</f>
        <v>0</v>
      </c>
      <c r="BA34" s="71">
        <f>IF(ISNUMBER(MATCH(BA$4,'Standardised Costs'!$E41:$H41,0)),'Standardised Costs'!$C41,0)*(Calculations!$C$22)</f>
        <v>0</v>
      </c>
      <c r="BB34" s="71">
        <f>IF(ISNUMBER(MATCH(BB$4,'Standardised Costs'!$E41:$H41,0)),'Standardised Costs'!$C41,0)*(Calculations!$C$22)</f>
        <v>0</v>
      </c>
      <c r="BC34" s="71">
        <f>IF(ISNUMBER(MATCH(BC$4,'Standardised Costs'!$E41:$H41,0)),'Standardised Costs'!$C41,0)*(Calculations!$C$22)</f>
        <v>0</v>
      </c>
      <c r="BD34" s="71">
        <f>IF(ISNUMBER(MATCH(BD$4,'Standardised Costs'!$E41:$H41,0)),'Standardised Costs'!$C41,0)*(Calculations!$C$22)</f>
        <v>0</v>
      </c>
      <c r="BE34" s="71">
        <f>IF(ISNUMBER(MATCH(BE$4,'Standardised Costs'!$E41:$H41,0)),'Standardised Costs'!$C41,0)*(Calculations!$C$22)</f>
        <v>0</v>
      </c>
      <c r="BF34" s="71">
        <f>IF(ISNUMBER(MATCH(BF$4,'Standardised Costs'!$E41:$H41,0)),'Standardised Costs'!$C41,0)*(Calculations!$C$22)</f>
        <v>0</v>
      </c>
      <c r="BG34" s="71">
        <f>IF(ISNUMBER(MATCH(BG$4,'Standardised Costs'!$E41:$H41,0)),'Standardised Costs'!$C41,0)*(Calculations!$C$22)</f>
        <v>0</v>
      </c>
      <c r="BH34" s="71">
        <f>IF(ISNUMBER(MATCH(BH$4,'Standardised Costs'!$E41:$H41,0)),'Standardised Costs'!$C41,0)*(Calculations!$C$22)</f>
        <v>0</v>
      </c>
      <c r="BI34" s="71">
        <f>IF(ISNUMBER(MATCH(BI$4,'Standardised Costs'!$E41:$H41,0)),'Standardised Costs'!$C41,0)*(Calculations!$C$22)</f>
        <v>0</v>
      </c>
      <c r="BJ34" s="71">
        <f>IF(ISNUMBER(MATCH(BJ$4,'Standardised Costs'!$E41:$H41,0)),'Standardised Costs'!$C41,0)*(Calculations!$C$22)</f>
        <v>0</v>
      </c>
      <c r="BK34" s="71">
        <f>IF(ISNUMBER(MATCH(BK$4,'Standardised Costs'!$E41:$H41,0)),'Standardised Costs'!$C41,0)*(Calculations!$C$22)</f>
        <v>0</v>
      </c>
      <c r="BL34" s="71">
        <f>IF(ISNUMBER(MATCH(BL$4,'Standardised Costs'!$E41:$H41,0)),'Standardised Costs'!$C41,0)*(Calculations!$C$22)</f>
        <v>0</v>
      </c>
      <c r="BM34" s="71">
        <f>IF(ISNUMBER(MATCH(BM$4,'Standardised Costs'!$E41:$H41,0)),'Standardised Costs'!$C41,0)*(Calculations!$C$22)</f>
        <v>0</v>
      </c>
      <c r="BN34" s="71">
        <f>IF(ISNUMBER(MATCH(BN$4,'Standardised Costs'!$E41:$H41,0)),'Standardised Costs'!$C41,0)*(Calculations!$C$22)</f>
        <v>0</v>
      </c>
      <c r="BO34" s="71">
        <f>IF(ISNUMBER(MATCH(BO$4,'Standardised Costs'!$E41:$H41,0)),'Standardised Costs'!$C41,0)*(Calculations!$C$22)</f>
        <v>0</v>
      </c>
      <c r="BP34" s="71">
        <f>IF(ISNUMBER(MATCH(BP$4,'Standardised Costs'!$E41:$H41,0)),'Standardised Costs'!$C41,0)*(Calculations!$C$22)</f>
        <v>0</v>
      </c>
      <c r="BQ34" s="71">
        <f>IF(ISNUMBER(MATCH(BQ$4,'Standardised Costs'!$E41:$H41,0)),'Standardised Costs'!$C41,0)*(Calculations!$C$22)</f>
        <v>0</v>
      </c>
      <c r="BR34" s="71">
        <f>IF(ISNUMBER(MATCH(BR$4,'Standardised Costs'!$E41:$H41,0)),'Standardised Costs'!$C41,0)*(Calculations!$C$22)</f>
        <v>0</v>
      </c>
      <c r="BS34" s="71">
        <f>IF(ISNUMBER(MATCH(BS$4,'Standardised Costs'!$E41:$H41,0)),'Standardised Costs'!$C41,0)*(Calculations!$C$22)</f>
        <v>0</v>
      </c>
      <c r="BT34" s="71">
        <f>IF(ISNUMBER(MATCH(BT$4,'Standardised Costs'!$E41:$H41,0)),'Standardised Costs'!$C41,0)*(Calculations!$C$22)</f>
        <v>0</v>
      </c>
      <c r="BU34" s="71">
        <f>IF(ISNUMBER(MATCH(BU$4,'Standardised Costs'!$E41:$H41,0)),'Standardised Costs'!$C41,0)*(Calculations!$C$22)</f>
        <v>0</v>
      </c>
      <c r="BV34" s="71">
        <f>IF(ISNUMBER(MATCH(BV$4,'Standardised Costs'!$E41:$H41,0)),'Standardised Costs'!$C41,0)*(Calculations!$C$22)</f>
        <v>0</v>
      </c>
      <c r="BW34" s="71">
        <f>IF(ISNUMBER(MATCH(BW$4,'Standardised Costs'!$E41:$H41,0)),'Standardised Costs'!$C41,0)*(Calculations!$C$22)</f>
        <v>0</v>
      </c>
      <c r="BX34" s="71">
        <f>IF(ISNUMBER(MATCH(BX$4,'Standardised Costs'!$E41:$H41,0)),'Standardised Costs'!$C41,0)*(Calculations!$C$22)</f>
        <v>0</v>
      </c>
      <c r="BY34" s="71">
        <f>IF(ISNUMBER(MATCH(BY$4,'Standardised Costs'!$E41:$H41,0)),'Standardised Costs'!$C41,0)*(Calculations!$C$22)</f>
        <v>0</v>
      </c>
      <c r="BZ34" s="71">
        <f>IF(ISNUMBER(MATCH(BZ$4,'Standardised Costs'!$E41:$H41,0)),'Standardised Costs'!$C41,0)*(Calculations!$C$22)</f>
        <v>0</v>
      </c>
      <c r="CA34" s="71">
        <f>IF(ISNUMBER(MATCH(CA$4,'Standardised Costs'!$E41:$H41,0)),'Standardised Costs'!$C41,0)*(Calculations!$C$22)</f>
        <v>0</v>
      </c>
      <c r="CB34" s="71">
        <f>IF(ISNUMBER(MATCH(CB$4,'Standardised Costs'!$E41:$H41,0)),'Standardised Costs'!$C41,0)*(Calculations!$C$22)</f>
        <v>0</v>
      </c>
      <c r="CC34" s="71">
        <f>IF(ISNUMBER(MATCH(CC$4,'Standardised Costs'!$E41:$H41,0)),'Standardised Costs'!$C41,0)*(Calculations!$C$22)</f>
        <v>0</v>
      </c>
      <c r="CD34" s="71">
        <f>IF(ISNUMBER(MATCH(CD$4,'Standardised Costs'!$E41:$H41,0)),'Standardised Costs'!$C41,0)*(Calculations!$C$22)</f>
        <v>0</v>
      </c>
      <c r="CE34" s="71">
        <f>IF(ISNUMBER(MATCH(CE$4,'Standardised Costs'!$E41:$H41,0)),'Standardised Costs'!$C41,0)*(Calculations!$C$22)</f>
        <v>0</v>
      </c>
      <c r="CF34" s="71">
        <f>IF(ISNUMBER(MATCH(CF$4,'Standardised Costs'!$E41:$H41,0)),'Standardised Costs'!$C41,0)*(Calculations!$C$22)</f>
        <v>0</v>
      </c>
      <c r="CG34" s="71">
        <f>IF(ISNUMBER(MATCH(CG$4,'Standardised Costs'!$E41:$H41,0)),'Standardised Costs'!$C41,0)*(Calculations!$C$22)</f>
        <v>0</v>
      </c>
      <c r="CH34" s="71">
        <f>IF(ISNUMBER(MATCH(CH$4,'Standardised Costs'!$E41:$H41,0)),'Standardised Costs'!$C41,0)*(Calculations!$C$22)</f>
        <v>0</v>
      </c>
      <c r="CI34" s="71">
        <f>IF(ISNUMBER(MATCH(CI$4,'Standardised Costs'!$E41:$H41,0)),'Standardised Costs'!$C41,0)*(Calculations!$C$22)</f>
        <v>0</v>
      </c>
      <c r="CJ34" s="71">
        <f>IF(ISNUMBER(MATCH(CJ$4,'Standardised Costs'!$E41:$H41,0)),'Standardised Costs'!$C41,0)*(Calculations!$C$22)</f>
        <v>0</v>
      </c>
      <c r="CK34" s="71">
        <f>IF(ISNUMBER(MATCH(CK$4,'Standardised Costs'!$E41:$H41,0)),'Standardised Costs'!$C41,0)*(Calculations!$C$22)</f>
        <v>0</v>
      </c>
      <c r="CL34" s="71">
        <f>IF(ISNUMBER(MATCH(CL$4,'Standardised Costs'!$E41:$H41,0)),'Standardised Costs'!$C41,0)*(Calculations!$C$22)</f>
        <v>0</v>
      </c>
      <c r="CM34" s="71">
        <f>IF(ISNUMBER(MATCH(CM$4,'Standardised Costs'!$E41:$H41,0)),'Standardised Costs'!$C41,0)*(Calculations!$C$22)</f>
        <v>0</v>
      </c>
      <c r="CN34" s="71">
        <f>IF(ISNUMBER(MATCH(CN$4,'Standardised Costs'!$E41:$H41,0)),'Standardised Costs'!$C41,0)*(Calculations!$C$22)</f>
        <v>0</v>
      </c>
      <c r="CO34" s="71">
        <f>IF(ISNUMBER(MATCH(CO$4,'Standardised Costs'!$E41:$H41,0)),'Standardised Costs'!$C41,0)*(Calculations!$C$22)</f>
        <v>0</v>
      </c>
      <c r="CP34" s="71">
        <f>IF(ISNUMBER(MATCH(CP$4,'Standardised Costs'!$E41:$H41,0)),'Standardised Costs'!$C41,0)*(Calculations!$C$22)</f>
        <v>0</v>
      </c>
      <c r="CQ34" s="71">
        <f>IF(ISNUMBER(MATCH(CQ$4,'Standardised Costs'!$E41:$H41,0)),'Standardised Costs'!$C41,0)*(Calculations!$C$22)</f>
        <v>0</v>
      </c>
      <c r="CR34" s="71">
        <f>IF(ISNUMBER(MATCH(CR$4,'Standardised Costs'!$E41:$H41,0)),'Standardised Costs'!$C41,0)*(Calculations!$C$22)</f>
        <v>0</v>
      </c>
      <c r="CS34" s="71">
        <f>IF(ISNUMBER(MATCH(CS$4,'Standardised Costs'!$E41:$H41,0)),'Standardised Costs'!$C41,0)*(Calculations!$C$22)</f>
        <v>0</v>
      </c>
      <c r="CT34" s="71">
        <f>IF(ISNUMBER(MATCH(CT$4,'Standardised Costs'!$E41:$H41,0)),'Standardised Costs'!$C41,0)*(Calculations!$C$22)</f>
        <v>0</v>
      </c>
      <c r="CU34" s="71">
        <f>IF(ISNUMBER(MATCH(CU$4,'Standardised Costs'!$E41:$H41,0)),'Standardised Costs'!$C41,0)*(Calculations!$C$22)</f>
        <v>0</v>
      </c>
      <c r="CV34" s="71">
        <f>IF(ISNUMBER(MATCH(CV$4,'Standardised Costs'!$E41:$H41,0)),'Standardised Costs'!$C41,0)*(Calculations!$C$22)</f>
        <v>0</v>
      </c>
      <c r="CW34" s="71">
        <f>IF(ISNUMBER(MATCH(CW$4,'Standardised Costs'!$E41:$H41,0)),'Standardised Costs'!$C41,0)*(Calculations!$C$22)</f>
        <v>0</v>
      </c>
      <c r="CX34" s="71">
        <f>IF(ISNUMBER(MATCH(CX$4,'Standardised Costs'!$E41:$H41,0)),'Standardised Costs'!$C41,0)*(Calculations!$C$22)</f>
        <v>0</v>
      </c>
      <c r="CY34" s="71">
        <f>IF(ISNUMBER(MATCH(CY$4,'Standardised Costs'!$E41:$H41,0)),'Standardised Costs'!$C41,0)*(Calculations!$C$22)</f>
        <v>0</v>
      </c>
    </row>
    <row r="35" spans="1:103" s="68" customFormat="1" ht="12.75" customHeight="1" x14ac:dyDescent="0.2">
      <c r="A35" s="328"/>
      <c r="B35" s="73" t="s">
        <v>209</v>
      </c>
      <c r="C35" s="72">
        <f t="shared" si="0"/>
        <v>0</v>
      </c>
      <c r="D35" s="71">
        <f>IF(ISNUMBER(MATCH(D$4,'Standardised Costs'!$E42:$H42,0)),'Standardised Costs'!$C42,0)*(Calculations!$C$17)</f>
        <v>0</v>
      </c>
      <c r="E35" s="71">
        <f>IF(ISNUMBER(MATCH(E$4,'Standardised Costs'!$E42:$H42,0)),'Standardised Costs'!$C42,0)*(Calculations!$C$17)</f>
        <v>0</v>
      </c>
      <c r="F35" s="71">
        <f>IF(ISNUMBER(MATCH(F$4,'Standardised Costs'!$E42:$H42,0)),'Standardised Costs'!$C42,0)*(Calculations!$C$17)</f>
        <v>0</v>
      </c>
      <c r="G35" s="71">
        <f>IF(ISNUMBER(MATCH(G$4,'Standardised Costs'!$E42:$H42,0)),'Standardised Costs'!$C42,0)*(Calculations!$C$17)</f>
        <v>0</v>
      </c>
      <c r="H35" s="71">
        <f>IF(ISNUMBER(MATCH(H$4,'Standardised Costs'!$E42:$H42,0)),'Standardised Costs'!$C42,0)*(Calculations!$C$17)</f>
        <v>0</v>
      </c>
      <c r="I35" s="71">
        <f>IF(ISNUMBER(MATCH(I$4,'Standardised Costs'!$E42:$H42,0)),'Standardised Costs'!$C42,0)*(Calculations!$C$17)</f>
        <v>0</v>
      </c>
      <c r="J35" s="71">
        <f>IF(ISNUMBER(MATCH(J$4,'Standardised Costs'!$E42:$H42,0)),'Standardised Costs'!$C42,0)*(Calculations!$C$17)</f>
        <v>0</v>
      </c>
      <c r="K35" s="71">
        <f>IF(ISNUMBER(MATCH(K$4,'Standardised Costs'!$E42:$H42,0)),'Standardised Costs'!$C42,0)*(Calculations!$C$17)</f>
        <v>0</v>
      </c>
      <c r="L35" s="71">
        <f>IF(ISNUMBER(MATCH(L$4,'Standardised Costs'!$E42:$H42,0)),'Standardised Costs'!$C42,0)*(Calculations!$C$17)</f>
        <v>0</v>
      </c>
      <c r="M35" s="71">
        <f>IF(ISNUMBER(MATCH(M$4,'Standardised Costs'!$E42:$H42,0)),'Standardised Costs'!$C42,0)*(Calculations!$C$17)</f>
        <v>0</v>
      </c>
      <c r="N35" s="71">
        <f>IF(ISNUMBER(MATCH(N$4,'Standardised Costs'!$E42:$H42,0)),'Standardised Costs'!$C42,0)*(Calculations!$C$17)</f>
        <v>0</v>
      </c>
      <c r="O35" s="71">
        <f>IF(ISNUMBER(MATCH(O$4,'Standardised Costs'!$E42:$H42,0)),'Standardised Costs'!$C42,0)*(Calculations!$C$17)</f>
        <v>0</v>
      </c>
      <c r="P35" s="71">
        <f>IF(ISNUMBER(MATCH(P$4,'Standardised Costs'!$E42:$H42,0)),'Standardised Costs'!$C42,0)*(Calculations!$C$17)</f>
        <v>0</v>
      </c>
      <c r="Q35" s="71">
        <f>IF(ISNUMBER(MATCH(Q$4,'Standardised Costs'!$E42:$H42,0)),'Standardised Costs'!$C42,0)*(Calculations!$C$17)</f>
        <v>0</v>
      </c>
      <c r="R35" s="71">
        <f>IF(ISNUMBER(MATCH(R$4,'Standardised Costs'!$E42:$H42,0)),'Standardised Costs'!$C42,0)*(Calculations!$C$17)</f>
        <v>0</v>
      </c>
      <c r="S35" s="71">
        <f>IF(ISNUMBER(MATCH(S$4,'Standardised Costs'!$E42:$H42,0)),'Standardised Costs'!$C42,0)*(Calculations!$C$17)</f>
        <v>0</v>
      </c>
      <c r="T35" s="71">
        <f>IF(ISNUMBER(MATCH(T$4,'Standardised Costs'!$E42:$H42,0)),'Standardised Costs'!$C42,0)*(Calculations!$C$17)</f>
        <v>0</v>
      </c>
      <c r="U35" s="71">
        <f>IF(ISNUMBER(MATCH(U$4,'Standardised Costs'!$E42:$H42,0)),'Standardised Costs'!$C42,0)*(Calculations!$C$17)</f>
        <v>0</v>
      </c>
      <c r="V35" s="71">
        <f>IF(ISNUMBER(MATCH(V$4,'Standardised Costs'!$E42:$H42,0)),'Standardised Costs'!$C42,0)*(Calculations!$C$17)</f>
        <v>0</v>
      </c>
      <c r="W35" s="71">
        <f>IF(ISNUMBER(MATCH(W$4,'Standardised Costs'!$E42:$H42,0)),'Standardised Costs'!$C42,0)*(Calculations!$C$17)</f>
        <v>0</v>
      </c>
      <c r="X35" s="71">
        <f>IF(ISNUMBER(MATCH(X$4,'Standardised Costs'!$E42:$H42,0)),'Standardised Costs'!$C42,0)*(Calculations!$C$17)</f>
        <v>0</v>
      </c>
      <c r="Y35" s="71">
        <f>IF(ISNUMBER(MATCH(Y$4,'Standardised Costs'!$E42:$H42,0)),'Standardised Costs'!$C42,0)*(Calculations!$C$17)</f>
        <v>0</v>
      </c>
      <c r="Z35" s="71">
        <f>IF(ISNUMBER(MATCH(Z$4,'Standardised Costs'!$E42:$H42,0)),'Standardised Costs'!$C42,0)*(Calculations!$C$17)</f>
        <v>0</v>
      </c>
      <c r="AA35" s="71">
        <f>IF(ISNUMBER(MATCH(AA$4,'Standardised Costs'!$E42:$H42,0)),'Standardised Costs'!$C42,0)*(Calculations!$C$17)</f>
        <v>0</v>
      </c>
      <c r="AB35" s="71">
        <f>IF(ISNUMBER(MATCH(AB$4,'Standardised Costs'!$E42:$H42,0)),'Standardised Costs'!$C42,0)*(Calculations!$C$17)</f>
        <v>0</v>
      </c>
      <c r="AC35" s="71">
        <f>IF(ISNUMBER(MATCH(AC$4,'Standardised Costs'!$E42:$H42,0)),'Standardised Costs'!$C42,0)*(Calculations!$C$17)</f>
        <v>0</v>
      </c>
      <c r="AD35" s="71">
        <f>IF(ISNUMBER(MATCH(AD$4,'Standardised Costs'!$E42:$H42,0)),'Standardised Costs'!$C42,0)*(Calculations!$C$17)</f>
        <v>0</v>
      </c>
      <c r="AE35" s="71">
        <f>IF(ISNUMBER(MATCH(AE$4,'Standardised Costs'!$E42:$H42,0)),'Standardised Costs'!$C42,0)*(Calculations!$C$17)</f>
        <v>0</v>
      </c>
      <c r="AF35" s="71">
        <f>IF(ISNUMBER(MATCH(AF$4,'Standardised Costs'!$E42:$H42,0)),'Standardised Costs'!$C42,0)*(Calculations!$C$17)</f>
        <v>0</v>
      </c>
      <c r="AG35" s="71">
        <f>IF(ISNUMBER(MATCH(AG$4,'Standardised Costs'!$E42:$H42,0)),'Standardised Costs'!$C42,0)*(Calculations!$C$17)</f>
        <v>0</v>
      </c>
      <c r="AH35" s="71">
        <f>IF(ISNUMBER(MATCH(AH$4,'Standardised Costs'!$E42:$H42,0)),'Standardised Costs'!$C42,0)*(Calculations!$C$17)</f>
        <v>0</v>
      </c>
      <c r="AI35" s="71">
        <f>IF(ISNUMBER(MATCH(AI$4,'Standardised Costs'!$E42:$H42,0)),'Standardised Costs'!$C42,0)*(Calculations!$C$17)</f>
        <v>0</v>
      </c>
      <c r="AJ35" s="71">
        <f>IF(ISNUMBER(MATCH(AJ$4,'Standardised Costs'!$E42:$H42,0)),'Standardised Costs'!$C42,0)*(Calculations!$C$17)</f>
        <v>0</v>
      </c>
      <c r="AK35" s="71">
        <f>IF(ISNUMBER(MATCH(AK$4,'Standardised Costs'!$E42:$H42,0)),'Standardised Costs'!$C42,0)*(Calculations!$C$17)</f>
        <v>0</v>
      </c>
      <c r="AL35" s="71">
        <f>IF(ISNUMBER(MATCH(AL$4,'Standardised Costs'!$E42:$H42,0)),'Standardised Costs'!$C42,0)*(Calculations!$C$17)</f>
        <v>0</v>
      </c>
      <c r="AM35" s="71">
        <f>IF(ISNUMBER(MATCH(AM$4,'Standardised Costs'!$E42:$H42,0)),'Standardised Costs'!$C42,0)*(Calculations!$C$17)</f>
        <v>0</v>
      </c>
      <c r="AN35" s="71">
        <f>IF(ISNUMBER(MATCH(AN$4,'Standardised Costs'!$E42:$H42,0)),'Standardised Costs'!$C42,0)*(Calculations!$C$17)</f>
        <v>0</v>
      </c>
      <c r="AO35" s="71">
        <f>IF(ISNUMBER(MATCH(AO$4,'Standardised Costs'!$E42:$H42,0)),'Standardised Costs'!$C42,0)*(Calculations!$C$17)</f>
        <v>0</v>
      </c>
      <c r="AP35" s="71">
        <f>IF(ISNUMBER(MATCH(AP$4,'Standardised Costs'!$E42:$H42,0)),'Standardised Costs'!$C42,0)*(Calculations!$C$17)</f>
        <v>0</v>
      </c>
      <c r="AQ35" s="71">
        <f>IF(ISNUMBER(MATCH(AQ$4,'Standardised Costs'!$E42:$H42,0)),'Standardised Costs'!$C42,0)*(Calculations!$C$17)</f>
        <v>0</v>
      </c>
      <c r="AR35" s="71">
        <f>IF(ISNUMBER(MATCH(AR$4,'Standardised Costs'!$E42:$H42,0)),'Standardised Costs'!$C42,0)*(Calculations!$C$17)</f>
        <v>0</v>
      </c>
      <c r="AS35" s="71">
        <f>IF(ISNUMBER(MATCH(AS$4,'Standardised Costs'!$E42:$H42,0)),'Standardised Costs'!$C42,0)*(Calculations!$C$17)</f>
        <v>0</v>
      </c>
      <c r="AT35" s="71">
        <f>IF(ISNUMBER(MATCH(AT$4,'Standardised Costs'!$E42:$H42,0)),'Standardised Costs'!$C42,0)*(Calculations!$C$17)</f>
        <v>0</v>
      </c>
      <c r="AU35" s="71">
        <f>IF(ISNUMBER(MATCH(AU$4,'Standardised Costs'!$E42:$H42,0)),'Standardised Costs'!$C42,0)*(Calculations!$C$17)</f>
        <v>0</v>
      </c>
      <c r="AV35" s="71">
        <f>IF(ISNUMBER(MATCH(AV$4,'Standardised Costs'!$E42:$H42,0)),'Standardised Costs'!$C42,0)*(Calculations!$C$17)</f>
        <v>0</v>
      </c>
      <c r="AW35" s="71">
        <f>IF(ISNUMBER(MATCH(AW$4,'Standardised Costs'!$E42:$H42,0)),'Standardised Costs'!$C42,0)*(Calculations!$C$17)</f>
        <v>0</v>
      </c>
      <c r="AX35" s="71">
        <f>IF(ISNUMBER(MATCH(AX$4,'Standardised Costs'!$E42:$H42,0)),'Standardised Costs'!$C42,0)*(Calculations!$C$17)</f>
        <v>0</v>
      </c>
      <c r="AY35" s="71">
        <f>IF(ISNUMBER(MATCH(AY$4,'Standardised Costs'!$E42:$H42,0)),'Standardised Costs'!$C42,0)*(Calculations!$C$17)</f>
        <v>0</v>
      </c>
      <c r="AZ35" s="71">
        <f>IF(ISNUMBER(MATCH(AZ$4,'Standardised Costs'!$E42:$H42,0)),'Standardised Costs'!$C42,0)*(Calculations!$C$17)</f>
        <v>0</v>
      </c>
      <c r="BA35" s="71">
        <f>IF(ISNUMBER(MATCH(BA$4,'Standardised Costs'!$E42:$H42,0)),'Standardised Costs'!$C42,0)*(Calculations!$C$17)</f>
        <v>0</v>
      </c>
      <c r="BB35" s="71">
        <f>IF(ISNUMBER(MATCH(BB$4,'Standardised Costs'!$E42:$H42,0)),'Standardised Costs'!$C42,0)*(Calculations!$C$17)</f>
        <v>0</v>
      </c>
      <c r="BC35" s="71">
        <f>IF(ISNUMBER(MATCH(BC$4,'Standardised Costs'!$E42:$H42,0)),'Standardised Costs'!$C42,0)*(Calculations!$C$17)</f>
        <v>0</v>
      </c>
      <c r="BD35" s="71">
        <f>IF(ISNUMBER(MATCH(BD$4,'Standardised Costs'!$E42:$H42,0)),'Standardised Costs'!$C42,0)*(Calculations!$C$17)</f>
        <v>0</v>
      </c>
      <c r="BE35" s="71">
        <f>IF(ISNUMBER(MATCH(BE$4,'Standardised Costs'!$E42:$H42,0)),'Standardised Costs'!$C42,0)*(Calculations!$C$17)</f>
        <v>0</v>
      </c>
      <c r="BF35" s="71">
        <f>IF(ISNUMBER(MATCH(BF$4,'Standardised Costs'!$E42:$H42,0)),'Standardised Costs'!$C42,0)*(Calculations!$C$17)</f>
        <v>0</v>
      </c>
      <c r="BG35" s="71">
        <f>IF(ISNUMBER(MATCH(BG$4,'Standardised Costs'!$E42:$H42,0)),'Standardised Costs'!$C42,0)*(Calculations!$C$17)</f>
        <v>0</v>
      </c>
      <c r="BH35" s="71">
        <f>IF(ISNUMBER(MATCH(BH$4,'Standardised Costs'!$E42:$H42,0)),'Standardised Costs'!$C42,0)*(Calculations!$C$17)</f>
        <v>0</v>
      </c>
      <c r="BI35" s="71">
        <f>IF(ISNUMBER(MATCH(BI$4,'Standardised Costs'!$E42:$H42,0)),'Standardised Costs'!$C42,0)*(Calculations!$C$17)</f>
        <v>0</v>
      </c>
      <c r="BJ35" s="71">
        <f>IF(ISNUMBER(MATCH(BJ$4,'Standardised Costs'!$E42:$H42,0)),'Standardised Costs'!$C42,0)*(Calculations!$C$17)</f>
        <v>0</v>
      </c>
      <c r="BK35" s="71">
        <f>IF(ISNUMBER(MATCH(BK$4,'Standardised Costs'!$E42:$H42,0)),'Standardised Costs'!$C42,0)*(Calculations!$C$17)</f>
        <v>0</v>
      </c>
      <c r="BL35" s="71">
        <f>IF(ISNUMBER(MATCH(BL$4,'Standardised Costs'!$E42:$H42,0)),'Standardised Costs'!$C42,0)*(Calculations!$C$17)</f>
        <v>0</v>
      </c>
      <c r="BM35" s="71">
        <f>IF(ISNUMBER(MATCH(BM$4,'Standardised Costs'!$E42:$H42,0)),'Standardised Costs'!$C42,0)*(Calculations!$C$17)</f>
        <v>0</v>
      </c>
      <c r="BN35" s="71">
        <f>IF(ISNUMBER(MATCH(BN$4,'Standardised Costs'!$E42:$H42,0)),'Standardised Costs'!$C42,0)*(Calculations!$C$17)</f>
        <v>0</v>
      </c>
      <c r="BO35" s="71">
        <f>IF(ISNUMBER(MATCH(BO$4,'Standardised Costs'!$E42:$H42,0)),'Standardised Costs'!$C42,0)*(Calculations!$C$17)</f>
        <v>0</v>
      </c>
      <c r="BP35" s="71">
        <f>IF(ISNUMBER(MATCH(BP$4,'Standardised Costs'!$E42:$H42,0)),'Standardised Costs'!$C42,0)*(Calculations!$C$17)</f>
        <v>0</v>
      </c>
      <c r="BQ35" s="71">
        <f>IF(ISNUMBER(MATCH(BQ$4,'Standardised Costs'!$E42:$H42,0)),'Standardised Costs'!$C42,0)*(Calculations!$C$17)</f>
        <v>0</v>
      </c>
      <c r="BR35" s="71">
        <f>IF(ISNUMBER(MATCH(BR$4,'Standardised Costs'!$E42:$H42,0)),'Standardised Costs'!$C42,0)*(Calculations!$C$17)</f>
        <v>0</v>
      </c>
      <c r="BS35" s="71">
        <f>IF(ISNUMBER(MATCH(BS$4,'Standardised Costs'!$E42:$H42,0)),'Standardised Costs'!$C42,0)*(Calculations!$C$17)</f>
        <v>0</v>
      </c>
      <c r="BT35" s="71">
        <f>IF(ISNUMBER(MATCH(BT$4,'Standardised Costs'!$E42:$H42,0)),'Standardised Costs'!$C42,0)*(Calculations!$C$17)</f>
        <v>0</v>
      </c>
      <c r="BU35" s="71">
        <f>IF(ISNUMBER(MATCH(BU$4,'Standardised Costs'!$E42:$H42,0)),'Standardised Costs'!$C42,0)*(Calculations!$C$17)</f>
        <v>0</v>
      </c>
      <c r="BV35" s="71">
        <f>IF(ISNUMBER(MATCH(BV$4,'Standardised Costs'!$E42:$H42,0)),'Standardised Costs'!$C42,0)*(Calculations!$C$17)</f>
        <v>0</v>
      </c>
      <c r="BW35" s="71">
        <f>IF(ISNUMBER(MATCH(BW$4,'Standardised Costs'!$E42:$H42,0)),'Standardised Costs'!$C42,0)*(Calculations!$C$17)</f>
        <v>0</v>
      </c>
      <c r="BX35" s="71">
        <f>IF(ISNUMBER(MATCH(BX$4,'Standardised Costs'!$E42:$H42,0)),'Standardised Costs'!$C42,0)*(Calculations!$C$17)</f>
        <v>0</v>
      </c>
      <c r="BY35" s="71">
        <f>IF(ISNUMBER(MATCH(BY$4,'Standardised Costs'!$E42:$H42,0)),'Standardised Costs'!$C42,0)*(Calculations!$C$17)</f>
        <v>0</v>
      </c>
      <c r="BZ35" s="71">
        <f>IF(ISNUMBER(MATCH(BZ$4,'Standardised Costs'!$E42:$H42,0)),'Standardised Costs'!$C42,0)*(Calculations!$C$17)</f>
        <v>0</v>
      </c>
      <c r="CA35" s="71">
        <f>IF(ISNUMBER(MATCH(CA$4,'Standardised Costs'!$E42:$H42,0)),'Standardised Costs'!$C42,0)*(Calculations!$C$17)</f>
        <v>0</v>
      </c>
      <c r="CB35" s="71">
        <f>IF(ISNUMBER(MATCH(CB$4,'Standardised Costs'!$E42:$H42,0)),'Standardised Costs'!$C42,0)*(Calculations!$C$17)</f>
        <v>0</v>
      </c>
      <c r="CC35" s="71">
        <f>IF(ISNUMBER(MATCH(CC$4,'Standardised Costs'!$E42:$H42,0)),'Standardised Costs'!$C42,0)*(Calculations!$C$17)</f>
        <v>0</v>
      </c>
      <c r="CD35" s="71">
        <f>IF(ISNUMBER(MATCH(CD$4,'Standardised Costs'!$E42:$H42,0)),'Standardised Costs'!$C42,0)*(Calculations!$C$17)</f>
        <v>0</v>
      </c>
      <c r="CE35" s="71">
        <f>IF(ISNUMBER(MATCH(CE$4,'Standardised Costs'!$E42:$H42,0)),'Standardised Costs'!$C42,0)*(Calculations!$C$17)</f>
        <v>0</v>
      </c>
      <c r="CF35" s="71">
        <f>IF(ISNUMBER(MATCH(CF$4,'Standardised Costs'!$E42:$H42,0)),'Standardised Costs'!$C42,0)*(Calculations!$C$17)</f>
        <v>0</v>
      </c>
      <c r="CG35" s="71">
        <f>IF(ISNUMBER(MATCH(CG$4,'Standardised Costs'!$E42:$H42,0)),'Standardised Costs'!$C42,0)*(Calculations!$C$17)</f>
        <v>0</v>
      </c>
      <c r="CH35" s="71">
        <f>IF(ISNUMBER(MATCH(CH$4,'Standardised Costs'!$E42:$H42,0)),'Standardised Costs'!$C42,0)*(Calculations!$C$17)</f>
        <v>0</v>
      </c>
      <c r="CI35" s="71">
        <f>IF(ISNUMBER(MATCH(CI$4,'Standardised Costs'!$E42:$H42,0)),'Standardised Costs'!$C42,0)*(Calculations!$C$17)</f>
        <v>0</v>
      </c>
      <c r="CJ35" s="71">
        <f>IF(ISNUMBER(MATCH(CJ$4,'Standardised Costs'!$E42:$H42,0)),'Standardised Costs'!$C42,0)*(Calculations!$C$17)</f>
        <v>0</v>
      </c>
      <c r="CK35" s="71">
        <f>IF(ISNUMBER(MATCH(CK$4,'Standardised Costs'!$E42:$H42,0)),'Standardised Costs'!$C42,0)*(Calculations!$C$17)</f>
        <v>0</v>
      </c>
      <c r="CL35" s="71">
        <f>IF(ISNUMBER(MATCH(CL$4,'Standardised Costs'!$E42:$H42,0)),'Standardised Costs'!$C42,0)*(Calculations!$C$17)</f>
        <v>0</v>
      </c>
      <c r="CM35" s="71">
        <f>IF(ISNUMBER(MATCH(CM$4,'Standardised Costs'!$E42:$H42,0)),'Standardised Costs'!$C42,0)*(Calculations!$C$17)</f>
        <v>0</v>
      </c>
      <c r="CN35" s="71">
        <f>IF(ISNUMBER(MATCH(CN$4,'Standardised Costs'!$E42:$H42,0)),'Standardised Costs'!$C42,0)*(Calculations!$C$17)</f>
        <v>0</v>
      </c>
      <c r="CO35" s="71">
        <f>IF(ISNUMBER(MATCH(CO$4,'Standardised Costs'!$E42:$H42,0)),'Standardised Costs'!$C42,0)*(Calculations!$C$17)</f>
        <v>0</v>
      </c>
      <c r="CP35" s="71">
        <f>IF(ISNUMBER(MATCH(CP$4,'Standardised Costs'!$E42:$H42,0)),'Standardised Costs'!$C42,0)*(Calculations!$C$17)</f>
        <v>0</v>
      </c>
      <c r="CQ35" s="71">
        <f>IF(ISNUMBER(MATCH(CQ$4,'Standardised Costs'!$E42:$H42,0)),'Standardised Costs'!$C42,0)*(Calculations!$C$17)</f>
        <v>0</v>
      </c>
      <c r="CR35" s="71">
        <f>IF(ISNUMBER(MATCH(CR$4,'Standardised Costs'!$E42:$H42,0)),'Standardised Costs'!$C42,0)*(Calculations!$C$17)</f>
        <v>0</v>
      </c>
      <c r="CS35" s="71">
        <f>IF(ISNUMBER(MATCH(CS$4,'Standardised Costs'!$E42:$H42,0)),'Standardised Costs'!$C42,0)*(Calculations!$C$17)</f>
        <v>0</v>
      </c>
      <c r="CT35" s="71">
        <f>IF(ISNUMBER(MATCH(CT$4,'Standardised Costs'!$E42:$H42,0)),'Standardised Costs'!$C42,0)*(Calculations!$C$17)</f>
        <v>0</v>
      </c>
      <c r="CU35" s="71">
        <f>IF(ISNUMBER(MATCH(CU$4,'Standardised Costs'!$E42:$H42,0)),'Standardised Costs'!$C42,0)*(Calculations!$C$17)</f>
        <v>0</v>
      </c>
      <c r="CV35" s="71">
        <f>IF(ISNUMBER(MATCH(CV$4,'Standardised Costs'!$E42:$H42,0)),'Standardised Costs'!$C42,0)*(Calculations!$C$17)</f>
        <v>0</v>
      </c>
      <c r="CW35" s="71">
        <f>IF(ISNUMBER(MATCH(CW$4,'Standardised Costs'!$E42:$H42,0)),'Standardised Costs'!$C42,0)*(Calculations!$C$17)</f>
        <v>0</v>
      </c>
      <c r="CX35" s="71">
        <f>IF(ISNUMBER(MATCH(CX$4,'Standardised Costs'!$E42:$H42,0)),'Standardised Costs'!$C42,0)*(Calculations!$C$17)</f>
        <v>0</v>
      </c>
      <c r="CY35" s="71">
        <f>IF(ISNUMBER(MATCH(CY$4,'Standardised Costs'!$E42:$H42,0)),'Standardised Costs'!$C42,0)*(Calculations!$C$17)</f>
        <v>0</v>
      </c>
    </row>
    <row r="36" spans="1:103" s="68" customFormat="1" ht="12.75" customHeight="1" x14ac:dyDescent="0.2">
      <c r="A36" s="328"/>
      <c r="B36" s="73" t="s">
        <v>210</v>
      </c>
      <c r="C36" s="72">
        <f t="shared" si="0"/>
        <v>0</v>
      </c>
      <c r="D36" s="71">
        <f>IF(ISNUMBER(MATCH(D$4,'Standardised Costs'!$E43:$H43,0)),'Standardised Costs'!$C43,0)*(Calculations!$C$18)</f>
        <v>0</v>
      </c>
      <c r="E36" s="71">
        <f>IF(ISNUMBER(MATCH(E$4,'Standardised Costs'!$E43:$H43,0)),'Standardised Costs'!$C43,0)*(Calculations!$C$18)</f>
        <v>0</v>
      </c>
      <c r="F36" s="71">
        <f>IF(ISNUMBER(MATCH(F$4,'Standardised Costs'!$E43:$H43,0)),'Standardised Costs'!$C43,0)*(Calculations!$C$18)</f>
        <v>0</v>
      </c>
      <c r="G36" s="71">
        <f>IF(ISNUMBER(MATCH(G$4,'Standardised Costs'!$E43:$H43,0)),'Standardised Costs'!$C43,0)*(Calculations!$C$18)</f>
        <v>0</v>
      </c>
      <c r="H36" s="71">
        <f>IF(ISNUMBER(MATCH(H$4,'Standardised Costs'!$E43:$H43,0)),'Standardised Costs'!$C43,0)*(Calculations!$C$18)</f>
        <v>0</v>
      </c>
      <c r="I36" s="71">
        <f>IF(ISNUMBER(MATCH(I$4,'Standardised Costs'!$E43:$H43,0)),'Standardised Costs'!$C43,0)*(Calculations!$C$18)</f>
        <v>0</v>
      </c>
      <c r="J36" s="71">
        <f>IF(ISNUMBER(MATCH(J$4,'Standardised Costs'!$E43:$H43,0)),'Standardised Costs'!$C43,0)*(Calculations!$C$18)</f>
        <v>0</v>
      </c>
      <c r="K36" s="71">
        <f>IF(ISNUMBER(MATCH(K$4,'Standardised Costs'!$E43:$H43,0)),'Standardised Costs'!$C43,0)*(Calculations!$C$18)</f>
        <v>0</v>
      </c>
      <c r="L36" s="71">
        <f>IF(ISNUMBER(MATCH(L$4,'Standardised Costs'!$E43:$H43,0)),'Standardised Costs'!$C43,0)*(Calculations!$C$18)</f>
        <v>0</v>
      </c>
      <c r="M36" s="71">
        <f>IF(ISNUMBER(MATCH(M$4,'Standardised Costs'!$E43:$H43,0)),'Standardised Costs'!$C43,0)*(Calculations!$C$18)</f>
        <v>0</v>
      </c>
      <c r="N36" s="71">
        <f>IF(ISNUMBER(MATCH(N$4,'Standardised Costs'!$E43:$H43,0)),'Standardised Costs'!$C43,0)*(Calculations!$C$18)</f>
        <v>0</v>
      </c>
      <c r="O36" s="71">
        <f>IF(ISNUMBER(MATCH(O$4,'Standardised Costs'!$E43:$H43,0)),'Standardised Costs'!$C43,0)*(Calculations!$C$18)</f>
        <v>0</v>
      </c>
      <c r="P36" s="71">
        <f>IF(ISNUMBER(MATCH(P$4,'Standardised Costs'!$E43:$H43,0)),'Standardised Costs'!$C43,0)*(Calculations!$C$18)</f>
        <v>0</v>
      </c>
      <c r="Q36" s="71">
        <f>IF(ISNUMBER(MATCH(Q$4,'Standardised Costs'!$E43:$H43,0)),'Standardised Costs'!$C43,0)*(Calculations!$C$18)</f>
        <v>0</v>
      </c>
      <c r="R36" s="71">
        <f>IF(ISNUMBER(MATCH(R$4,'Standardised Costs'!$E43:$H43,0)),'Standardised Costs'!$C43,0)*(Calculations!$C$18)</f>
        <v>0</v>
      </c>
      <c r="S36" s="71">
        <f>IF(ISNUMBER(MATCH(S$4,'Standardised Costs'!$E43:$H43,0)),'Standardised Costs'!$C43,0)*(Calculations!$C$18)</f>
        <v>0</v>
      </c>
      <c r="T36" s="71">
        <f>IF(ISNUMBER(MATCH(T$4,'Standardised Costs'!$E43:$H43,0)),'Standardised Costs'!$C43,0)*(Calculations!$C$18)</f>
        <v>0</v>
      </c>
      <c r="U36" s="71">
        <f>IF(ISNUMBER(MATCH(U$4,'Standardised Costs'!$E43:$H43,0)),'Standardised Costs'!$C43,0)*(Calculations!$C$18)</f>
        <v>0</v>
      </c>
      <c r="V36" s="71">
        <f>IF(ISNUMBER(MATCH(V$4,'Standardised Costs'!$E43:$H43,0)),'Standardised Costs'!$C43,0)*(Calculations!$C$18)</f>
        <v>0</v>
      </c>
      <c r="W36" s="71">
        <f>IF(ISNUMBER(MATCH(W$4,'Standardised Costs'!$E43:$H43,0)),'Standardised Costs'!$C43,0)*(Calculations!$C$18)</f>
        <v>0</v>
      </c>
      <c r="X36" s="71">
        <f>IF(ISNUMBER(MATCH(X$4,'Standardised Costs'!$E43:$H43,0)),'Standardised Costs'!$C43,0)*(Calculations!$C$18)</f>
        <v>0</v>
      </c>
      <c r="Y36" s="71">
        <f>IF(ISNUMBER(MATCH(Y$4,'Standardised Costs'!$E43:$H43,0)),'Standardised Costs'!$C43,0)*(Calculations!$C$18)</f>
        <v>0</v>
      </c>
      <c r="Z36" s="71">
        <f>IF(ISNUMBER(MATCH(Z$4,'Standardised Costs'!$E43:$H43,0)),'Standardised Costs'!$C43,0)*(Calculations!$C$18)</f>
        <v>0</v>
      </c>
      <c r="AA36" s="71">
        <f>IF(ISNUMBER(MATCH(AA$4,'Standardised Costs'!$E43:$H43,0)),'Standardised Costs'!$C43,0)*(Calculations!$C$18)</f>
        <v>0</v>
      </c>
      <c r="AB36" s="71">
        <f>IF(ISNUMBER(MATCH(AB$4,'Standardised Costs'!$E43:$H43,0)),'Standardised Costs'!$C43,0)*(Calculations!$C$18)</f>
        <v>0</v>
      </c>
      <c r="AC36" s="71">
        <f>IF(ISNUMBER(MATCH(AC$4,'Standardised Costs'!$E43:$H43,0)),'Standardised Costs'!$C43,0)*(Calculations!$C$18)</f>
        <v>0</v>
      </c>
      <c r="AD36" s="71">
        <f>IF(ISNUMBER(MATCH(AD$4,'Standardised Costs'!$E43:$H43,0)),'Standardised Costs'!$C43,0)*(Calculations!$C$18)</f>
        <v>0</v>
      </c>
      <c r="AE36" s="71">
        <f>IF(ISNUMBER(MATCH(AE$4,'Standardised Costs'!$E43:$H43,0)),'Standardised Costs'!$C43,0)*(Calculations!$C$18)</f>
        <v>0</v>
      </c>
      <c r="AF36" s="71">
        <f>IF(ISNUMBER(MATCH(AF$4,'Standardised Costs'!$E43:$H43,0)),'Standardised Costs'!$C43,0)*(Calculations!$C$18)</f>
        <v>0</v>
      </c>
      <c r="AG36" s="71">
        <f>IF(ISNUMBER(MATCH(AG$4,'Standardised Costs'!$E43:$H43,0)),'Standardised Costs'!$C43,0)*(Calculations!$C$18)</f>
        <v>0</v>
      </c>
      <c r="AH36" s="71">
        <f>IF(ISNUMBER(MATCH(AH$4,'Standardised Costs'!$E43:$H43,0)),'Standardised Costs'!$C43,0)*(Calculations!$C$18)</f>
        <v>0</v>
      </c>
      <c r="AI36" s="71">
        <f>IF(ISNUMBER(MATCH(AI$4,'Standardised Costs'!$E43:$H43,0)),'Standardised Costs'!$C43,0)*(Calculations!$C$18)</f>
        <v>0</v>
      </c>
      <c r="AJ36" s="71">
        <f>IF(ISNUMBER(MATCH(AJ$4,'Standardised Costs'!$E43:$H43,0)),'Standardised Costs'!$C43,0)*(Calculations!$C$18)</f>
        <v>0</v>
      </c>
      <c r="AK36" s="71">
        <f>IF(ISNUMBER(MATCH(AK$4,'Standardised Costs'!$E43:$H43,0)),'Standardised Costs'!$C43,0)*(Calculations!$C$18)</f>
        <v>0</v>
      </c>
      <c r="AL36" s="71">
        <f>IF(ISNUMBER(MATCH(AL$4,'Standardised Costs'!$E43:$H43,0)),'Standardised Costs'!$C43,0)*(Calculations!$C$18)</f>
        <v>0</v>
      </c>
      <c r="AM36" s="71">
        <f>IF(ISNUMBER(MATCH(AM$4,'Standardised Costs'!$E43:$H43,0)),'Standardised Costs'!$C43,0)*(Calculations!$C$18)</f>
        <v>0</v>
      </c>
      <c r="AN36" s="71">
        <f>IF(ISNUMBER(MATCH(AN$4,'Standardised Costs'!$E43:$H43,0)),'Standardised Costs'!$C43,0)*(Calculations!$C$18)</f>
        <v>0</v>
      </c>
      <c r="AO36" s="71">
        <f>IF(ISNUMBER(MATCH(AO$4,'Standardised Costs'!$E43:$H43,0)),'Standardised Costs'!$C43,0)*(Calculations!$C$18)</f>
        <v>0</v>
      </c>
      <c r="AP36" s="71">
        <f>IF(ISNUMBER(MATCH(AP$4,'Standardised Costs'!$E43:$H43,0)),'Standardised Costs'!$C43,0)*(Calculations!$C$18)</f>
        <v>0</v>
      </c>
      <c r="AQ36" s="71">
        <f>IF(ISNUMBER(MATCH(AQ$4,'Standardised Costs'!$E43:$H43,0)),'Standardised Costs'!$C43,0)*(Calculations!$C$18)</f>
        <v>0</v>
      </c>
      <c r="AR36" s="71">
        <f>IF(ISNUMBER(MATCH(AR$4,'Standardised Costs'!$E43:$H43,0)),'Standardised Costs'!$C43,0)*(Calculations!$C$18)</f>
        <v>0</v>
      </c>
      <c r="AS36" s="71">
        <f>IF(ISNUMBER(MATCH(AS$4,'Standardised Costs'!$E43:$H43,0)),'Standardised Costs'!$C43,0)*(Calculations!$C$18)</f>
        <v>0</v>
      </c>
      <c r="AT36" s="71">
        <f>IF(ISNUMBER(MATCH(AT$4,'Standardised Costs'!$E43:$H43,0)),'Standardised Costs'!$C43,0)*(Calculations!$C$18)</f>
        <v>0</v>
      </c>
      <c r="AU36" s="71">
        <f>IF(ISNUMBER(MATCH(AU$4,'Standardised Costs'!$E43:$H43,0)),'Standardised Costs'!$C43,0)*(Calculations!$C$18)</f>
        <v>0</v>
      </c>
      <c r="AV36" s="71">
        <f>IF(ISNUMBER(MATCH(AV$4,'Standardised Costs'!$E43:$H43,0)),'Standardised Costs'!$C43,0)*(Calculations!$C$18)</f>
        <v>0</v>
      </c>
      <c r="AW36" s="71">
        <f>IF(ISNUMBER(MATCH(AW$4,'Standardised Costs'!$E43:$H43,0)),'Standardised Costs'!$C43,0)*(Calculations!$C$18)</f>
        <v>0</v>
      </c>
      <c r="AX36" s="71">
        <f>IF(ISNUMBER(MATCH(AX$4,'Standardised Costs'!$E43:$H43,0)),'Standardised Costs'!$C43,0)*(Calculations!$C$18)</f>
        <v>0</v>
      </c>
      <c r="AY36" s="71">
        <f>IF(ISNUMBER(MATCH(AY$4,'Standardised Costs'!$E43:$H43,0)),'Standardised Costs'!$C43,0)*(Calculations!$C$18)</f>
        <v>0</v>
      </c>
      <c r="AZ36" s="71">
        <f>IF(ISNUMBER(MATCH(AZ$4,'Standardised Costs'!$E43:$H43,0)),'Standardised Costs'!$C43,0)*(Calculations!$C$18)</f>
        <v>0</v>
      </c>
      <c r="BA36" s="71">
        <f>IF(ISNUMBER(MATCH(BA$4,'Standardised Costs'!$E43:$H43,0)),'Standardised Costs'!$C43,0)*(Calculations!$C$18)</f>
        <v>0</v>
      </c>
      <c r="BB36" s="71">
        <f>IF(ISNUMBER(MATCH(BB$4,'Standardised Costs'!$E43:$H43,0)),'Standardised Costs'!$C43,0)*(Calculations!$C$18)</f>
        <v>0</v>
      </c>
      <c r="BC36" s="71">
        <f>IF(ISNUMBER(MATCH(BC$4,'Standardised Costs'!$E43:$H43,0)),'Standardised Costs'!$C43,0)*(Calculations!$C$18)</f>
        <v>0</v>
      </c>
      <c r="BD36" s="71">
        <f>IF(ISNUMBER(MATCH(BD$4,'Standardised Costs'!$E43:$H43,0)),'Standardised Costs'!$C43,0)*(Calculations!$C$18)</f>
        <v>0</v>
      </c>
      <c r="BE36" s="71">
        <f>IF(ISNUMBER(MATCH(BE$4,'Standardised Costs'!$E43:$H43,0)),'Standardised Costs'!$C43,0)*(Calculations!$C$18)</f>
        <v>0</v>
      </c>
      <c r="BF36" s="71">
        <f>IF(ISNUMBER(MATCH(BF$4,'Standardised Costs'!$E43:$H43,0)),'Standardised Costs'!$C43,0)*(Calculations!$C$18)</f>
        <v>0</v>
      </c>
      <c r="BG36" s="71">
        <f>IF(ISNUMBER(MATCH(BG$4,'Standardised Costs'!$E43:$H43,0)),'Standardised Costs'!$C43,0)*(Calculations!$C$18)</f>
        <v>0</v>
      </c>
      <c r="BH36" s="71">
        <f>IF(ISNUMBER(MATCH(BH$4,'Standardised Costs'!$E43:$H43,0)),'Standardised Costs'!$C43,0)*(Calculations!$C$18)</f>
        <v>0</v>
      </c>
      <c r="BI36" s="71">
        <f>IF(ISNUMBER(MATCH(BI$4,'Standardised Costs'!$E43:$H43,0)),'Standardised Costs'!$C43,0)*(Calculations!$C$18)</f>
        <v>0</v>
      </c>
      <c r="BJ36" s="71">
        <f>IF(ISNUMBER(MATCH(BJ$4,'Standardised Costs'!$E43:$H43,0)),'Standardised Costs'!$C43,0)*(Calculations!$C$18)</f>
        <v>0</v>
      </c>
      <c r="BK36" s="71">
        <f>IF(ISNUMBER(MATCH(BK$4,'Standardised Costs'!$E43:$H43,0)),'Standardised Costs'!$C43,0)*(Calculations!$C$18)</f>
        <v>0</v>
      </c>
      <c r="BL36" s="71">
        <f>IF(ISNUMBER(MATCH(BL$4,'Standardised Costs'!$E43:$H43,0)),'Standardised Costs'!$C43,0)*(Calculations!$C$18)</f>
        <v>0</v>
      </c>
      <c r="BM36" s="71">
        <f>IF(ISNUMBER(MATCH(BM$4,'Standardised Costs'!$E43:$H43,0)),'Standardised Costs'!$C43,0)*(Calculations!$C$18)</f>
        <v>0</v>
      </c>
      <c r="BN36" s="71">
        <f>IF(ISNUMBER(MATCH(BN$4,'Standardised Costs'!$E43:$H43,0)),'Standardised Costs'!$C43,0)*(Calculations!$C$18)</f>
        <v>0</v>
      </c>
      <c r="BO36" s="71">
        <f>IF(ISNUMBER(MATCH(BO$4,'Standardised Costs'!$E43:$H43,0)),'Standardised Costs'!$C43,0)*(Calculations!$C$18)</f>
        <v>0</v>
      </c>
      <c r="BP36" s="71">
        <f>IF(ISNUMBER(MATCH(BP$4,'Standardised Costs'!$E43:$H43,0)),'Standardised Costs'!$C43,0)*(Calculations!$C$18)</f>
        <v>0</v>
      </c>
      <c r="BQ36" s="71">
        <f>IF(ISNUMBER(MATCH(BQ$4,'Standardised Costs'!$E43:$H43,0)),'Standardised Costs'!$C43,0)*(Calculations!$C$18)</f>
        <v>0</v>
      </c>
      <c r="BR36" s="71">
        <f>IF(ISNUMBER(MATCH(BR$4,'Standardised Costs'!$E43:$H43,0)),'Standardised Costs'!$C43,0)*(Calculations!$C$18)</f>
        <v>0</v>
      </c>
      <c r="BS36" s="71">
        <f>IF(ISNUMBER(MATCH(BS$4,'Standardised Costs'!$E43:$H43,0)),'Standardised Costs'!$C43,0)*(Calculations!$C$18)</f>
        <v>0</v>
      </c>
      <c r="BT36" s="71">
        <f>IF(ISNUMBER(MATCH(BT$4,'Standardised Costs'!$E43:$H43,0)),'Standardised Costs'!$C43,0)*(Calculations!$C$18)</f>
        <v>0</v>
      </c>
      <c r="BU36" s="71">
        <f>IF(ISNUMBER(MATCH(BU$4,'Standardised Costs'!$E43:$H43,0)),'Standardised Costs'!$C43,0)*(Calculations!$C$18)</f>
        <v>0</v>
      </c>
      <c r="BV36" s="71">
        <f>IF(ISNUMBER(MATCH(BV$4,'Standardised Costs'!$E43:$H43,0)),'Standardised Costs'!$C43,0)*(Calculations!$C$18)</f>
        <v>0</v>
      </c>
      <c r="BW36" s="71">
        <f>IF(ISNUMBER(MATCH(BW$4,'Standardised Costs'!$E43:$H43,0)),'Standardised Costs'!$C43,0)*(Calculations!$C$18)</f>
        <v>0</v>
      </c>
      <c r="BX36" s="71">
        <f>IF(ISNUMBER(MATCH(BX$4,'Standardised Costs'!$E43:$H43,0)),'Standardised Costs'!$C43,0)*(Calculations!$C$18)</f>
        <v>0</v>
      </c>
      <c r="BY36" s="71">
        <f>IF(ISNUMBER(MATCH(BY$4,'Standardised Costs'!$E43:$H43,0)),'Standardised Costs'!$C43,0)*(Calculations!$C$18)</f>
        <v>0</v>
      </c>
      <c r="BZ36" s="71">
        <f>IF(ISNUMBER(MATCH(BZ$4,'Standardised Costs'!$E43:$H43,0)),'Standardised Costs'!$C43,0)*(Calculations!$C$18)</f>
        <v>0</v>
      </c>
      <c r="CA36" s="71">
        <f>IF(ISNUMBER(MATCH(CA$4,'Standardised Costs'!$E43:$H43,0)),'Standardised Costs'!$C43,0)*(Calculations!$C$18)</f>
        <v>0</v>
      </c>
      <c r="CB36" s="71">
        <f>IF(ISNUMBER(MATCH(CB$4,'Standardised Costs'!$E43:$H43,0)),'Standardised Costs'!$C43,0)*(Calculations!$C$18)</f>
        <v>0</v>
      </c>
      <c r="CC36" s="71">
        <f>IF(ISNUMBER(MATCH(CC$4,'Standardised Costs'!$E43:$H43,0)),'Standardised Costs'!$C43,0)*(Calculations!$C$18)</f>
        <v>0</v>
      </c>
      <c r="CD36" s="71">
        <f>IF(ISNUMBER(MATCH(CD$4,'Standardised Costs'!$E43:$H43,0)),'Standardised Costs'!$C43,0)*(Calculations!$C$18)</f>
        <v>0</v>
      </c>
      <c r="CE36" s="71">
        <f>IF(ISNUMBER(MATCH(CE$4,'Standardised Costs'!$E43:$H43,0)),'Standardised Costs'!$C43,0)*(Calculations!$C$18)</f>
        <v>0</v>
      </c>
      <c r="CF36" s="71">
        <f>IF(ISNUMBER(MATCH(CF$4,'Standardised Costs'!$E43:$H43,0)),'Standardised Costs'!$C43,0)*(Calculations!$C$18)</f>
        <v>0</v>
      </c>
      <c r="CG36" s="71">
        <f>IF(ISNUMBER(MATCH(CG$4,'Standardised Costs'!$E43:$H43,0)),'Standardised Costs'!$C43,0)*(Calculations!$C$18)</f>
        <v>0</v>
      </c>
      <c r="CH36" s="71">
        <f>IF(ISNUMBER(MATCH(CH$4,'Standardised Costs'!$E43:$H43,0)),'Standardised Costs'!$C43,0)*(Calculations!$C$18)</f>
        <v>0</v>
      </c>
      <c r="CI36" s="71">
        <f>IF(ISNUMBER(MATCH(CI$4,'Standardised Costs'!$E43:$H43,0)),'Standardised Costs'!$C43,0)*(Calculations!$C$18)</f>
        <v>0</v>
      </c>
      <c r="CJ36" s="71">
        <f>IF(ISNUMBER(MATCH(CJ$4,'Standardised Costs'!$E43:$H43,0)),'Standardised Costs'!$C43,0)*(Calculations!$C$18)</f>
        <v>0</v>
      </c>
      <c r="CK36" s="71">
        <f>IF(ISNUMBER(MATCH(CK$4,'Standardised Costs'!$E43:$H43,0)),'Standardised Costs'!$C43,0)*(Calculations!$C$18)</f>
        <v>0</v>
      </c>
      <c r="CL36" s="71">
        <f>IF(ISNUMBER(MATCH(CL$4,'Standardised Costs'!$E43:$H43,0)),'Standardised Costs'!$C43,0)*(Calculations!$C$18)</f>
        <v>0</v>
      </c>
      <c r="CM36" s="71">
        <f>IF(ISNUMBER(MATCH(CM$4,'Standardised Costs'!$E43:$H43,0)),'Standardised Costs'!$C43,0)*(Calculations!$C$18)</f>
        <v>0</v>
      </c>
      <c r="CN36" s="71">
        <f>IF(ISNUMBER(MATCH(CN$4,'Standardised Costs'!$E43:$H43,0)),'Standardised Costs'!$C43,0)*(Calculations!$C$18)</f>
        <v>0</v>
      </c>
      <c r="CO36" s="71">
        <f>IF(ISNUMBER(MATCH(CO$4,'Standardised Costs'!$E43:$H43,0)),'Standardised Costs'!$C43,0)*(Calculations!$C$18)</f>
        <v>0</v>
      </c>
      <c r="CP36" s="71">
        <f>IF(ISNUMBER(MATCH(CP$4,'Standardised Costs'!$E43:$H43,0)),'Standardised Costs'!$C43,0)*(Calculations!$C$18)</f>
        <v>0</v>
      </c>
      <c r="CQ36" s="71">
        <f>IF(ISNUMBER(MATCH(CQ$4,'Standardised Costs'!$E43:$H43,0)),'Standardised Costs'!$C43,0)*(Calculations!$C$18)</f>
        <v>0</v>
      </c>
      <c r="CR36" s="71">
        <f>IF(ISNUMBER(MATCH(CR$4,'Standardised Costs'!$E43:$H43,0)),'Standardised Costs'!$C43,0)*(Calculations!$C$18)</f>
        <v>0</v>
      </c>
      <c r="CS36" s="71">
        <f>IF(ISNUMBER(MATCH(CS$4,'Standardised Costs'!$E43:$H43,0)),'Standardised Costs'!$C43,0)*(Calculations!$C$18)</f>
        <v>0</v>
      </c>
      <c r="CT36" s="71">
        <f>IF(ISNUMBER(MATCH(CT$4,'Standardised Costs'!$E43:$H43,0)),'Standardised Costs'!$C43,0)*(Calculations!$C$18)</f>
        <v>0</v>
      </c>
      <c r="CU36" s="71">
        <f>IF(ISNUMBER(MATCH(CU$4,'Standardised Costs'!$E43:$H43,0)),'Standardised Costs'!$C43,0)*(Calculations!$C$18)</f>
        <v>0</v>
      </c>
      <c r="CV36" s="71">
        <f>IF(ISNUMBER(MATCH(CV$4,'Standardised Costs'!$E43:$H43,0)),'Standardised Costs'!$C43,0)*(Calculations!$C$18)</f>
        <v>0</v>
      </c>
      <c r="CW36" s="71">
        <f>IF(ISNUMBER(MATCH(CW$4,'Standardised Costs'!$E43:$H43,0)),'Standardised Costs'!$C43,0)*(Calculations!$C$18)</f>
        <v>0</v>
      </c>
      <c r="CX36" s="71">
        <f>IF(ISNUMBER(MATCH(CX$4,'Standardised Costs'!$E43:$H43,0)),'Standardised Costs'!$C43,0)*(Calculations!$C$18)</f>
        <v>0</v>
      </c>
      <c r="CY36" s="71">
        <f>IF(ISNUMBER(MATCH(CY$4,'Standardised Costs'!$E43:$H43,0)),'Standardised Costs'!$C43,0)*(Calculations!$C$18)</f>
        <v>0</v>
      </c>
    </row>
    <row r="37" spans="1:103" s="68" customFormat="1" ht="12.75" customHeight="1" x14ac:dyDescent="0.2">
      <c r="A37" s="328"/>
      <c r="B37" s="73" t="s">
        <v>211</v>
      </c>
      <c r="C37" s="72">
        <f t="shared" si="0"/>
        <v>0</v>
      </c>
      <c r="D37" s="71">
        <f>IF(ISNUMBER(MATCH(D$4,'Standardised Costs'!$E44:$H44,0)),'Standardised Costs'!$C44,0)*(Calculations!$C$19)</f>
        <v>0</v>
      </c>
      <c r="E37" s="71">
        <f>IF(ISNUMBER(MATCH(E$4,'Standardised Costs'!$E44:$H44,0)),'Standardised Costs'!$C44,0)*(Calculations!$C$19)</f>
        <v>0</v>
      </c>
      <c r="F37" s="71">
        <f>IF(ISNUMBER(MATCH(F$4,'Standardised Costs'!$E44:$H44,0)),'Standardised Costs'!$C44,0)*(Calculations!$C$19)</f>
        <v>0</v>
      </c>
      <c r="G37" s="71">
        <f>IF(ISNUMBER(MATCH(G$4,'Standardised Costs'!$E44:$H44,0)),'Standardised Costs'!$C44,0)*(Calculations!$C$19)</f>
        <v>0</v>
      </c>
      <c r="H37" s="71">
        <f>IF(ISNUMBER(MATCH(H$4,'Standardised Costs'!$E44:$H44,0)),'Standardised Costs'!$C44,0)*(Calculations!$C$19)</f>
        <v>0</v>
      </c>
      <c r="I37" s="71">
        <f>IF(ISNUMBER(MATCH(I$4,'Standardised Costs'!$E44:$H44,0)),'Standardised Costs'!$C44,0)*(Calculations!$C$19)</f>
        <v>0</v>
      </c>
      <c r="J37" s="71">
        <f>IF(ISNUMBER(MATCH(J$4,'Standardised Costs'!$E44:$H44,0)),'Standardised Costs'!$C44,0)*(Calculations!$C$19)</f>
        <v>0</v>
      </c>
      <c r="K37" s="71">
        <f>IF(ISNUMBER(MATCH(K$4,'Standardised Costs'!$E44:$H44,0)),'Standardised Costs'!$C44,0)*(Calculations!$C$19)</f>
        <v>0</v>
      </c>
      <c r="L37" s="71">
        <f>IF(ISNUMBER(MATCH(L$4,'Standardised Costs'!$E44:$H44,0)),'Standardised Costs'!$C44,0)*(Calculations!$C$19)</f>
        <v>0</v>
      </c>
      <c r="M37" s="71">
        <f>IF(ISNUMBER(MATCH(M$4,'Standardised Costs'!$E44:$H44,0)),'Standardised Costs'!$C44,0)*(Calculations!$C$19)</f>
        <v>0</v>
      </c>
      <c r="N37" s="71">
        <f>IF(ISNUMBER(MATCH(N$4,'Standardised Costs'!$E44:$H44,0)),'Standardised Costs'!$C44,0)*(Calculations!$C$19)</f>
        <v>0</v>
      </c>
      <c r="O37" s="71">
        <f>IF(ISNUMBER(MATCH(O$4,'Standardised Costs'!$E44:$H44,0)),'Standardised Costs'!$C44,0)*(Calculations!$C$19)</f>
        <v>0</v>
      </c>
      <c r="P37" s="71">
        <f>IF(ISNUMBER(MATCH(P$4,'Standardised Costs'!$E44:$H44,0)),'Standardised Costs'!$C44,0)*(Calculations!$C$19)</f>
        <v>0</v>
      </c>
      <c r="Q37" s="71">
        <f>IF(ISNUMBER(MATCH(Q$4,'Standardised Costs'!$E44:$H44,0)),'Standardised Costs'!$C44,0)*(Calculations!$C$19)</f>
        <v>0</v>
      </c>
      <c r="R37" s="71">
        <f>IF(ISNUMBER(MATCH(R$4,'Standardised Costs'!$E44:$H44,0)),'Standardised Costs'!$C44,0)*(Calculations!$C$19)</f>
        <v>0</v>
      </c>
      <c r="S37" s="71">
        <f>IF(ISNUMBER(MATCH(S$4,'Standardised Costs'!$E44:$H44,0)),'Standardised Costs'!$C44,0)*(Calculations!$C$19)</f>
        <v>0</v>
      </c>
      <c r="T37" s="71">
        <f>IF(ISNUMBER(MATCH(T$4,'Standardised Costs'!$E44:$H44,0)),'Standardised Costs'!$C44,0)*(Calculations!$C$19)</f>
        <v>0</v>
      </c>
      <c r="U37" s="71">
        <f>IF(ISNUMBER(MATCH(U$4,'Standardised Costs'!$E44:$H44,0)),'Standardised Costs'!$C44,0)*(Calculations!$C$19)</f>
        <v>0</v>
      </c>
      <c r="V37" s="71">
        <f>IF(ISNUMBER(MATCH(V$4,'Standardised Costs'!$E44:$H44,0)),'Standardised Costs'!$C44,0)*(Calculations!$C$19)</f>
        <v>0</v>
      </c>
      <c r="W37" s="71">
        <f>IF(ISNUMBER(MATCH(W$4,'Standardised Costs'!$E44:$H44,0)),'Standardised Costs'!$C44,0)*(Calculations!$C$19)</f>
        <v>0</v>
      </c>
      <c r="X37" s="71">
        <f>IF(ISNUMBER(MATCH(X$4,'Standardised Costs'!$E44:$H44,0)),'Standardised Costs'!$C44,0)*(Calculations!$C$19)</f>
        <v>0</v>
      </c>
      <c r="Y37" s="71">
        <f>IF(ISNUMBER(MATCH(Y$4,'Standardised Costs'!$E44:$H44,0)),'Standardised Costs'!$C44,0)*(Calculations!$C$19)</f>
        <v>0</v>
      </c>
      <c r="Z37" s="71">
        <f>IF(ISNUMBER(MATCH(Z$4,'Standardised Costs'!$E44:$H44,0)),'Standardised Costs'!$C44,0)*(Calculations!$C$19)</f>
        <v>0</v>
      </c>
      <c r="AA37" s="71">
        <f>IF(ISNUMBER(MATCH(AA$4,'Standardised Costs'!$E44:$H44,0)),'Standardised Costs'!$C44,0)*(Calculations!$C$19)</f>
        <v>0</v>
      </c>
      <c r="AB37" s="71">
        <f>IF(ISNUMBER(MATCH(AB$4,'Standardised Costs'!$E44:$H44,0)),'Standardised Costs'!$C44,0)*(Calculations!$C$19)</f>
        <v>0</v>
      </c>
      <c r="AC37" s="71">
        <f>IF(ISNUMBER(MATCH(AC$4,'Standardised Costs'!$E44:$H44,0)),'Standardised Costs'!$C44,0)*(Calculations!$C$19)</f>
        <v>0</v>
      </c>
      <c r="AD37" s="71">
        <f>IF(ISNUMBER(MATCH(AD$4,'Standardised Costs'!$E44:$H44,0)),'Standardised Costs'!$C44,0)*(Calculations!$C$19)</f>
        <v>0</v>
      </c>
      <c r="AE37" s="71">
        <f>IF(ISNUMBER(MATCH(AE$4,'Standardised Costs'!$E44:$H44,0)),'Standardised Costs'!$C44,0)*(Calculations!$C$19)</f>
        <v>0</v>
      </c>
      <c r="AF37" s="71">
        <f>IF(ISNUMBER(MATCH(AF$4,'Standardised Costs'!$E44:$H44,0)),'Standardised Costs'!$C44,0)*(Calculations!$C$19)</f>
        <v>0</v>
      </c>
      <c r="AG37" s="71">
        <f>IF(ISNUMBER(MATCH(AG$4,'Standardised Costs'!$E44:$H44,0)),'Standardised Costs'!$C44,0)*(Calculations!$C$19)</f>
        <v>0</v>
      </c>
      <c r="AH37" s="71">
        <f>IF(ISNUMBER(MATCH(AH$4,'Standardised Costs'!$E44:$H44,0)),'Standardised Costs'!$C44,0)*(Calculations!$C$19)</f>
        <v>0</v>
      </c>
      <c r="AI37" s="71">
        <f>IF(ISNUMBER(MATCH(AI$4,'Standardised Costs'!$E44:$H44,0)),'Standardised Costs'!$C44,0)*(Calculations!$C$19)</f>
        <v>0</v>
      </c>
      <c r="AJ37" s="71">
        <f>IF(ISNUMBER(MATCH(AJ$4,'Standardised Costs'!$E44:$H44,0)),'Standardised Costs'!$C44,0)*(Calculations!$C$19)</f>
        <v>0</v>
      </c>
      <c r="AK37" s="71">
        <f>IF(ISNUMBER(MATCH(AK$4,'Standardised Costs'!$E44:$H44,0)),'Standardised Costs'!$C44,0)*(Calculations!$C$19)</f>
        <v>0</v>
      </c>
      <c r="AL37" s="71">
        <f>IF(ISNUMBER(MATCH(AL$4,'Standardised Costs'!$E44:$H44,0)),'Standardised Costs'!$C44,0)*(Calculations!$C$19)</f>
        <v>0</v>
      </c>
      <c r="AM37" s="71">
        <f>IF(ISNUMBER(MATCH(AM$4,'Standardised Costs'!$E44:$H44,0)),'Standardised Costs'!$C44,0)*(Calculations!$C$19)</f>
        <v>0</v>
      </c>
      <c r="AN37" s="71">
        <f>IF(ISNUMBER(MATCH(AN$4,'Standardised Costs'!$E44:$H44,0)),'Standardised Costs'!$C44,0)*(Calculations!$C$19)</f>
        <v>0</v>
      </c>
      <c r="AO37" s="71">
        <f>IF(ISNUMBER(MATCH(AO$4,'Standardised Costs'!$E44:$H44,0)),'Standardised Costs'!$C44,0)*(Calculations!$C$19)</f>
        <v>0</v>
      </c>
      <c r="AP37" s="71">
        <f>IF(ISNUMBER(MATCH(AP$4,'Standardised Costs'!$E44:$H44,0)),'Standardised Costs'!$C44,0)*(Calculations!$C$19)</f>
        <v>0</v>
      </c>
      <c r="AQ37" s="71">
        <f>IF(ISNUMBER(MATCH(AQ$4,'Standardised Costs'!$E44:$H44,0)),'Standardised Costs'!$C44,0)*(Calculations!$C$19)</f>
        <v>0</v>
      </c>
      <c r="AR37" s="71">
        <f>IF(ISNUMBER(MATCH(AR$4,'Standardised Costs'!$E44:$H44,0)),'Standardised Costs'!$C44,0)*(Calculations!$C$19)</f>
        <v>0</v>
      </c>
      <c r="AS37" s="71">
        <f>IF(ISNUMBER(MATCH(AS$4,'Standardised Costs'!$E44:$H44,0)),'Standardised Costs'!$C44,0)*(Calculations!$C$19)</f>
        <v>0</v>
      </c>
      <c r="AT37" s="71">
        <f>IF(ISNUMBER(MATCH(AT$4,'Standardised Costs'!$E44:$H44,0)),'Standardised Costs'!$C44,0)*(Calculations!$C$19)</f>
        <v>0</v>
      </c>
      <c r="AU37" s="71">
        <f>IF(ISNUMBER(MATCH(AU$4,'Standardised Costs'!$E44:$H44,0)),'Standardised Costs'!$C44,0)*(Calculations!$C$19)</f>
        <v>0</v>
      </c>
      <c r="AV37" s="71">
        <f>IF(ISNUMBER(MATCH(AV$4,'Standardised Costs'!$E44:$H44,0)),'Standardised Costs'!$C44,0)*(Calculations!$C$19)</f>
        <v>0</v>
      </c>
      <c r="AW37" s="71">
        <f>IF(ISNUMBER(MATCH(AW$4,'Standardised Costs'!$E44:$H44,0)),'Standardised Costs'!$C44,0)*(Calculations!$C$19)</f>
        <v>0</v>
      </c>
      <c r="AX37" s="71">
        <f>IF(ISNUMBER(MATCH(AX$4,'Standardised Costs'!$E44:$H44,0)),'Standardised Costs'!$C44,0)*(Calculations!$C$19)</f>
        <v>0</v>
      </c>
      <c r="AY37" s="71">
        <f>IF(ISNUMBER(MATCH(AY$4,'Standardised Costs'!$E44:$H44,0)),'Standardised Costs'!$C44,0)*(Calculations!$C$19)</f>
        <v>0</v>
      </c>
      <c r="AZ37" s="71">
        <f>IF(ISNUMBER(MATCH(AZ$4,'Standardised Costs'!$E44:$H44,0)),'Standardised Costs'!$C44,0)*(Calculations!$C$19)</f>
        <v>0</v>
      </c>
      <c r="BA37" s="71">
        <f>IF(ISNUMBER(MATCH(BA$4,'Standardised Costs'!$E44:$H44,0)),'Standardised Costs'!$C44,0)*(Calculations!$C$19)</f>
        <v>0</v>
      </c>
      <c r="BB37" s="71">
        <f>IF(ISNUMBER(MATCH(BB$4,'Standardised Costs'!$E44:$H44,0)),'Standardised Costs'!$C44,0)*(Calculations!$C$19)</f>
        <v>0</v>
      </c>
      <c r="BC37" s="71">
        <f>IF(ISNUMBER(MATCH(BC$4,'Standardised Costs'!$E44:$H44,0)),'Standardised Costs'!$C44,0)*(Calculations!$C$19)</f>
        <v>0</v>
      </c>
      <c r="BD37" s="71">
        <f>IF(ISNUMBER(MATCH(BD$4,'Standardised Costs'!$E44:$H44,0)),'Standardised Costs'!$C44,0)*(Calculations!$C$19)</f>
        <v>0</v>
      </c>
      <c r="BE37" s="71">
        <f>IF(ISNUMBER(MATCH(BE$4,'Standardised Costs'!$E44:$H44,0)),'Standardised Costs'!$C44,0)*(Calculations!$C$19)</f>
        <v>0</v>
      </c>
      <c r="BF37" s="71">
        <f>IF(ISNUMBER(MATCH(BF$4,'Standardised Costs'!$E44:$H44,0)),'Standardised Costs'!$C44,0)*(Calculations!$C$19)</f>
        <v>0</v>
      </c>
      <c r="BG37" s="71">
        <f>IF(ISNUMBER(MATCH(BG$4,'Standardised Costs'!$E44:$H44,0)),'Standardised Costs'!$C44,0)*(Calculations!$C$19)</f>
        <v>0</v>
      </c>
      <c r="BH37" s="71">
        <f>IF(ISNUMBER(MATCH(BH$4,'Standardised Costs'!$E44:$H44,0)),'Standardised Costs'!$C44,0)*(Calculations!$C$19)</f>
        <v>0</v>
      </c>
      <c r="BI37" s="71">
        <f>IF(ISNUMBER(MATCH(BI$4,'Standardised Costs'!$E44:$H44,0)),'Standardised Costs'!$C44,0)*(Calculations!$C$19)</f>
        <v>0</v>
      </c>
      <c r="BJ37" s="71">
        <f>IF(ISNUMBER(MATCH(BJ$4,'Standardised Costs'!$E44:$H44,0)),'Standardised Costs'!$C44,0)*(Calculations!$C$19)</f>
        <v>0</v>
      </c>
      <c r="BK37" s="71">
        <f>IF(ISNUMBER(MATCH(BK$4,'Standardised Costs'!$E44:$H44,0)),'Standardised Costs'!$C44,0)*(Calculations!$C$19)</f>
        <v>0</v>
      </c>
      <c r="BL37" s="71">
        <f>IF(ISNUMBER(MATCH(BL$4,'Standardised Costs'!$E44:$H44,0)),'Standardised Costs'!$C44,0)*(Calculations!$C$19)</f>
        <v>0</v>
      </c>
      <c r="BM37" s="71">
        <f>IF(ISNUMBER(MATCH(BM$4,'Standardised Costs'!$E44:$H44,0)),'Standardised Costs'!$C44,0)*(Calculations!$C$19)</f>
        <v>0</v>
      </c>
      <c r="BN37" s="71">
        <f>IF(ISNUMBER(MATCH(BN$4,'Standardised Costs'!$E44:$H44,0)),'Standardised Costs'!$C44,0)*(Calculations!$C$19)</f>
        <v>0</v>
      </c>
      <c r="BO37" s="71">
        <f>IF(ISNUMBER(MATCH(BO$4,'Standardised Costs'!$E44:$H44,0)),'Standardised Costs'!$C44,0)*(Calculations!$C$19)</f>
        <v>0</v>
      </c>
      <c r="BP37" s="71">
        <f>IF(ISNUMBER(MATCH(BP$4,'Standardised Costs'!$E44:$H44,0)),'Standardised Costs'!$C44,0)*(Calculations!$C$19)</f>
        <v>0</v>
      </c>
      <c r="BQ37" s="71">
        <f>IF(ISNUMBER(MATCH(BQ$4,'Standardised Costs'!$E44:$H44,0)),'Standardised Costs'!$C44,0)*(Calculations!$C$19)</f>
        <v>0</v>
      </c>
      <c r="BR37" s="71">
        <f>IF(ISNUMBER(MATCH(BR$4,'Standardised Costs'!$E44:$H44,0)),'Standardised Costs'!$C44,0)*(Calculations!$C$19)</f>
        <v>0</v>
      </c>
      <c r="BS37" s="71">
        <f>IF(ISNUMBER(MATCH(BS$4,'Standardised Costs'!$E44:$H44,0)),'Standardised Costs'!$C44,0)*(Calculations!$C$19)</f>
        <v>0</v>
      </c>
      <c r="BT37" s="71">
        <f>IF(ISNUMBER(MATCH(BT$4,'Standardised Costs'!$E44:$H44,0)),'Standardised Costs'!$C44,0)*(Calculations!$C$19)</f>
        <v>0</v>
      </c>
      <c r="BU37" s="71">
        <f>IF(ISNUMBER(MATCH(BU$4,'Standardised Costs'!$E44:$H44,0)),'Standardised Costs'!$C44,0)*(Calculations!$C$19)</f>
        <v>0</v>
      </c>
      <c r="BV37" s="71">
        <f>IF(ISNUMBER(MATCH(BV$4,'Standardised Costs'!$E44:$H44,0)),'Standardised Costs'!$C44,0)*(Calculations!$C$19)</f>
        <v>0</v>
      </c>
      <c r="BW37" s="71">
        <f>IF(ISNUMBER(MATCH(BW$4,'Standardised Costs'!$E44:$H44,0)),'Standardised Costs'!$C44,0)*(Calculations!$C$19)</f>
        <v>0</v>
      </c>
      <c r="BX37" s="71">
        <f>IF(ISNUMBER(MATCH(BX$4,'Standardised Costs'!$E44:$H44,0)),'Standardised Costs'!$C44,0)*(Calculations!$C$19)</f>
        <v>0</v>
      </c>
      <c r="BY37" s="71">
        <f>IF(ISNUMBER(MATCH(BY$4,'Standardised Costs'!$E44:$H44,0)),'Standardised Costs'!$C44,0)*(Calculations!$C$19)</f>
        <v>0</v>
      </c>
      <c r="BZ37" s="71">
        <f>IF(ISNUMBER(MATCH(BZ$4,'Standardised Costs'!$E44:$H44,0)),'Standardised Costs'!$C44,0)*(Calculations!$C$19)</f>
        <v>0</v>
      </c>
      <c r="CA37" s="71">
        <f>IF(ISNUMBER(MATCH(CA$4,'Standardised Costs'!$E44:$H44,0)),'Standardised Costs'!$C44,0)*(Calculations!$C$19)</f>
        <v>0</v>
      </c>
      <c r="CB37" s="71">
        <f>IF(ISNUMBER(MATCH(CB$4,'Standardised Costs'!$E44:$H44,0)),'Standardised Costs'!$C44,0)*(Calculations!$C$19)</f>
        <v>0</v>
      </c>
      <c r="CC37" s="71">
        <f>IF(ISNUMBER(MATCH(CC$4,'Standardised Costs'!$E44:$H44,0)),'Standardised Costs'!$C44,0)*(Calculations!$C$19)</f>
        <v>0</v>
      </c>
      <c r="CD37" s="71">
        <f>IF(ISNUMBER(MATCH(CD$4,'Standardised Costs'!$E44:$H44,0)),'Standardised Costs'!$C44,0)*(Calculations!$C$19)</f>
        <v>0</v>
      </c>
      <c r="CE37" s="71">
        <f>IF(ISNUMBER(MATCH(CE$4,'Standardised Costs'!$E44:$H44,0)),'Standardised Costs'!$C44,0)*(Calculations!$C$19)</f>
        <v>0</v>
      </c>
      <c r="CF37" s="71">
        <f>IF(ISNUMBER(MATCH(CF$4,'Standardised Costs'!$E44:$H44,0)),'Standardised Costs'!$C44,0)*(Calculations!$C$19)</f>
        <v>0</v>
      </c>
      <c r="CG37" s="71">
        <f>IF(ISNUMBER(MATCH(CG$4,'Standardised Costs'!$E44:$H44,0)),'Standardised Costs'!$C44,0)*(Calculations!$C$19)</f>
        <v>0</v>
      </c>
      <c r="CH37" s="71">
        <f>IF(ISNUMBER(MATCH(CH$4,'Standardised Costs'!$E44:$H44,0)),'Standardised Costs'!$C44,0)*(Calculations!$C$19)</f>
        <v>0</v>
      </c>
      <c r="CI37" s="71">
        <f>IF(ISNUMBER(MATCH(CI$4,'Standardised Costs'!$E44:$H44,0)),'Standardised Costs'!$C44,0)*(Calculations!$C$19)</f>
        <v>0</v>
      </c>
      <c r="CJ37" s="71">
        <f>IF(ISNUMBER(MATCH(CJ$4,'Standardised Costs'!$E44:$H44,0)),'Standardised Costs'!$C44,0)*(Calculations!$C$19)</f>
        <v>0</v>
      </c>
      <c r="CK37" s="71">
        <f>IF(ISNUMBER(MATCH(CK$4,'Standardised Costs'!$E44:$H44,0)),'Standardised Costs'!$C44,0)*(Calculations!$C$19)</f>
        <v>0</v>
      </c>
      <c r="CL37" s="71">
        <f>IF(ISNUMBER(MATCH(CL$4,'Standardised Costs'!$E44:$H44,0)),'Standardised Costs'!$C44,0)*(Calculations!$C$19)</f>
        <v>0</v>
      </c>
      <c r="CM37" s="71">
        <f>IF(ISNUMBER(MATCH(CM$4,'Standardised Costs'!$E44:$H44,0)),'Standardised Costs'!$C44,0)*(Calculations!$C$19)</f>
        <v>0</v>
      </c>
      <c r="CN37" s="71">
        <f>IF(ISNUMBER(MATCH(CN$4,'Standardised Costs'!$E44:$H44,0)),'Standardised Costs'!$C44,0)*(Calculations!$C$19)</f>
        <v>0</v>
      </c>
      <c r="CO37" s="71">
        <f>IF(ISNUMBER(MATCH(CO$4,'Standardised Costs'!$E44:$H44,0)),'Standardised Costs'!$C44,0)*(Calculations!$C$19)</f>
        <v>0</v>
      </c>
      <c r="CP37" s="71">
        <f>IF(ISNUMBER(MATCH(CP$4,'Standardised Costs'!$E44:$H44,0)),'Standardised Costs'!$C44,0)*(Calculations!$C$19)</f>
        <v>0</v>
      </c>
      <c r="CQ37" s="71">
        <f>IF(ISNUMBER(MATCH(CQ$4,'Standardised Costs'!$E44:$H44,0)),'Standardised Costs'!$C44,0)*(Calculations!$C$19)</f>
        <v>0</v>
      </c>
      <c r="CR37" s="71">
        <f>IF(ISNUMBER(MATCH(CR$4,'Standardised Costs'!$E44:$H44,0)),'Standardised Costs'!$C44,0)*(Calculations!$C$19)</f>
        <v>0</v>
      </c>
      <c r="CS37" s="71">
        <f>IF(ISNUMBER(MATCH(CS$4,'Standardised Costs'!$E44:$H44,0)),'Standardised Costs'!$C44,0)*(Calculations!$C$19)</f>
        <v>0</v>
      </c>
      <c r="CT37" s="71">
        <f>IF(ISNUMBER(MATCH(CT$4,'Standardised Costs'!$E44:$H44,0)),'Standardised Costs'!$C44,0)*(Calculations!$C$19)</f>
        <v>0</v>
      </c>
      <c r="CU37" s="71">
        <f>IF(ISNUMBER(MATCH(CU$4,'Standardised Costs'!$E44:$H44,0)),'Standardised Costs'!$C44,0)*(Calculations!$C$19)</f>
        <v>0</v>
      </c>
      <c r="CV37" s="71">
        <f>IF(ISNUMBER(MATCH(CV$4,'Standardised Costs'!$E44:$H44,0)),'Standardised Costs'!$C44,0)*(Calculations!$C$19)</f>
        <v>0</v>
      </c>
      <c r="CW37" s="71">
        <f>IF(ISNUMBER(MATCH(CW$4,'Standardised Costs'!$E44:$H44,0)),'Standardised Costs'!$C44,0)*(Calculations!$C$19)</f>
        <v>0</v>
      </c>
      <c r="CX37" s="71">
        <f>IF(ISNUMBER(MATCH(CX$4,'Standardised Costs'!$E44:$H44,0)),'Standardised Costs'!$C44,0)*(Calculations!$C$19)</f>
        <v>0</v>
      </c>
      <c r="CY37" s="71">
        <f>IF(ISNUMBER(MATCH(CY$4,'Standardised Costs'!$E44:$H44,0)),'Standardised Costs'!$C44,0)*(Calculations!$C$19)</f>
        <v>0</v>
      </c>
    </row>
    <row r="38" spans="1:103" s="68" customFormat="1" ht="12.75" customHeight="1" x14ac:dyDescent="0.2">
      <c r="A38" s="328"/>
      <c r="B38" s="73" t="s">
        <v>212</v>
      </c>
      <c r="C38" s="72">
        <f t="shared" si="0"/>
        <v>0</v>
      </c>
      <c r="D38" s="71">
        <f>IF(ISNUMBER(MATCH(D$4,'Standardised Costs'!$E45:$H45,0)),'Standardised Costs'!$C45,0)*(Calculations!$C$20)</f>
        <v>0</v>
      </c>
      <c r="E38" s="71">
        <f>IF(ISNUMBER(MATCH(E$4,'Standardised Costs'!$E45:$H45,0)),'Standardised Costs'!$C45,0)*(Calculations!$C$20)</f>
        <v>0</v>
      </c>
      <c r="F38" s="71">
        <f>IF(ISNUMBER(MATCH(F$4,'Standardised Costs'!$E45:$H45,0)),'Standardised Costs'!$C45,0)*(Calculations!$C$20)</f>
        <v>0</v>
      </c>
      <c r="G38" s="71">
        <f>IF(ISNUMBER(MATCH(G$4,'Standardised Costs'!$E45:$H45,0)),'Standardised Costs'!$C45,0)*(Calculations!$C$20)</f>
        <v>0</v>
      </c>
      <c r="H38" s="71">
        <f>IF(ISNUMBER(MATCH(H$4,'Standardised Costs'!$E45:$H45,0)),'Standardised Costs'!$C45,0)*(Calculations!$C$20)</f>
        <v>0</v>
      </c>
      <c r="I38" s="71">
        <f>IF(ISNUMBER(MATCH(I$4,'Standardised Costs'!$E45:$H45,0)),'Standardised Costs'!$C45,0)*(Calculations!$C$20)</f>
        <v>0</v>
      </c>
      <c r="J38" s="71">
        <f>IF(ISNUMBER(MATCH(J$4,'Standardised Costs'!$E45:$H45,0)),'Standardised Costs'!$C45,0)*(Calculations!$C$20)</f>
        <v>0</v>
      </c>
      <c r="K38" s="71">
        <f>IF(ISNUMBER(MATCH(K$4,'Standardised Costs'!$E45:$H45,0)),'Standardised Costs'!$C45,0)*(Calculations!$C$20)</f>
        <v>0</v>
      </c>
      <c r="L38" s="71">
        <f>IF(ISNUMBER(MATCH(L$4,'Standardised Costs'!$E45:$H45,0)),'Standardised Costs'!$C45,0)*(Calculations!$C$20)</f>
        <v>0</v>
      </c>
      <c r="M38" s="71">
        <f>IF(ISNUMBER(MATCH(M$4,'Standardised Costs'!$E45:$H45,0)),'Standardised Costs'!$C45,0)*(Calculations!$C$20)</f>
        <v>0</v>
      </c>
      <c r="N38" s="71">
        <f>IF(ISNUMBER(MATCH(N$4,'Standardised Costs'!$E45:$H45,0)),'Standardised Costs'!$C45,0)*(Calculations!$C$20)</f>
        <v>0</v>
      </c>
      <c r="O38" s="71">
        <f>IF(ISNUMBER(MATCH(O$4,'Standardised Costs'!$E45:$H45,0)),'Standardised Costs'!$C45,0)*(Calculations!$C$20)</f>
        <v>0</v>
      </c>
      <c r="P38" s="71">
        <f>IF(ISNUMBER(MATCH(P$4,'Standardised Costs'!$E45:$H45,0)),'Standardised Costs'!$C45,0)*(Calculations!$C$20)</f>
        <v>0</v>
      </c>
      <c r="Q38" s="71">
        <f>IF(ISNUMBER(MATCH(Q$4,'Standardised Costs'!$E45:$H45,0)),'Standardised Costs'!$C45,0)*(Calculations!$C$20)</f>
        <v>0</v>
      </c>
      <c r="R38" s="71">
        <f>IF(ISNUMBER(MATCH(R$4,'Standardised Costs'!$E45:$H45,0)),'Standardised Costs'!$C45,0)*(Calculations!$C$20)</f>
        <v>0</v>
      </c>
      <c r="S38" s="71">
        <f>IF(ISNUMBER(MATCH(S$4,'Standardised Costs'!$E45:$H45,0)),'Standardised Costs'!$C45,0)*(Calculations!$C$20)</f>
        <v>0</v>
      </c>
      <c r="T38" s="71">
        <f>IF(ISNUMBER(MATCH(T$4,'Standardised Costs'!$E45:$H45,0)),'Standardised Costs'!$C45,0)*(Calculations!$C$20)</f>
        <v>0</v>
      </c>
      <c r="U38" s="71">
        <f>IF(ISNUMBER(MATCH(U$4,'Standardised Costs'!$E45:$H45,0)),'Standardised Costs'!$C45,0)*(Calculations!$C$20)</f>
        <v>0</v>
      </c>
      <c r="V38" s="71">
        <f>IF(ISNUMBER(MATCH(V$4,'Standardised Costs'!$E45:$H45,0)),'Standardised Costs'!$C45,0)*(Calculations!$C$20)</f>
        <v>0</v>
      </c>
      <c r="W38" s="71">
        <f>IF(ISNUMBER(MATCH(W$4,'Standardised Costs'!$E45:$H45,0)),'Standardised Costs'!$C45,0)*(Calculations!$C$20)</f>
        <v>0</v>
      </c>
      <c r="X38" s="71">
        <f>IF(ISNUMBER(MATCH(X$4,'Standardised Costs'!$E45:$H45,0)),'Standardised Costs'!$C45,0)*(Calculations!$C$20)</f>
        <v>0</v>
      </c>
      <c r="Y38" s="71">
        <f>IF(ISNUMBER(MATCH(Y$4,'Standardised Costs'!$E45:$H45,0)),'Standardised Costs'!$C45,0)*(Calculations!$C$20)</f>
        <v>0</v>
      </c>
      <c r="Z38" s="71">
        <f>IF(ISNUMBER(MATCH(Z$4,'Standardised Costs'!$E45:$H45,0)),'Standardised Costs'!$C45,0)*(Calculations!$C$20)</f>
        <v>0</v>
      </c>
      <c r="AA38" s="71">
        <f>IF(ISNUMBER(MATCH(AA$4,'Standardised Costs'!$E45:$H45,0)),'Standardised Costs'!$C45,0)*(Calculations!$C$20)</f>
        <v>0</v>
      </c>
      <c r="AB38" s="71">
        <f>IF(ISNUMBER(MATCH(AB$4,'Standardised Costs'!$E45:$H45,0)),'Standardised Costs'!$C45,0)*(Calculations!$C$20)</f>
        <v>0</v>
      </c>
      <c r="AC38" s="71">
        <f>IF(ISNUMBER(MATCH(AC$4,'Standardised Costs'!$E45:$H45,0)),'Standardised Costs'!$C45,0)*(Calculations!$C$20)</f>
        <v>0</v>
      </c>
      <c r="AD38" s="71">
        <f>IF(ISNUMBER(MATCH(AD$4,'Standardised Costs'!$E45:$H45,0)),'Standardised Costs'!$C45,0)*(Calculations!$C$20)</f>
        <v>0</v>
      </c>
      <c r="AE38" s="71">
        <f>IF(ISNUMBER(MATCH(AE$4,'Standardised Costs'!$E45:$H45,0)),'Standardised Costs'!$C45,0)*(Calculations!$C$20)</f>
        <v>0</v>
      </c>
      <c r="AF38" s="71">
        <f>IF(ISNUMBER(MATCH(AF$4,'Standardised Costs'!$E45:$H45,0)),'Standardised Costs'!$C45,0)*(Calculations!$C$20)</f>
        <v>0</v>
      </c>
      <c r="AG38" s="71">
        <f>IF(ISNUMBER(MATCH(AG$4,'Standardised Costs'!$E45:$H45,0)),'Standardised Costs'!$C45,0)*(Calculations!$C$20)</f>
        <v>0</v>
      </c>
      <c r="AH38" s="71">
        <f>IF(ISNUMBER(MATCH(AH$4,'Standardised Costs'!$E45:$H45,0)),'Standardised Costs'!$C45,0)*(Calculations!$C$20)</f>
        <v>0</v>
      </c>
      <c r="AI38" s="71">
        <f>IF(ISNUMBER(MATCH(AI$4,'Standardised Costs'!$E45:$H45,0)),'Standardised Costs'!$C45,0)*(Calculations!$C$20)</f>
        <v>0</v>
      </c>
      <c r="AJ38" s="71">
        <f>IF(ISNUMBER(MATCH(AJ$4,'Standardised Costs'!$E45:$H45,0)),'Standardised Costs'!$C45,0)*(Calculations!$C$20)</f>
        <v>0</v>
      </c>
      <c r="AK38" s="71">
        <f>IF(ISNUMBER(MATCH(AK$4,'Standardised Costs'!$E45:$H45,0)),'Standardised Costs'!$C45,0)*(Calculations!$C$20)</f>
        <v>0</v>
      </c>
      <c r="AL38" s="71">
        <f>IF(ISNUMBER(MATCH(AL$4,'Standardised Costs'!$E45:$H45,0)),'Standardised Costs'!$C45,0)*(Calculations!$C$20)</f>
        <v>0</v>
      </c>
      <c r="AM38" s="71">
        <f>IF(ISNUMBER(MATCH(AM$4,'Standardised Costs'!$E45:$H45,0)),'Standardised Costs'!$C45,0)*(Calculations!$C$20)</f>
        <v>0</v>
      </c>
      <c r="AN38" s="71">
        <f>IF(ISNUMBER(MATCH(AN$4,'Standardised Costs'!$E45:$H45,0)),'Standardised Costs'!$C45,0)*(Calculations!$C$20)</f>
        <v>0</v>
      </c>
      <c r="AO38" s="71">
        <f>IF(ISNUMBER(MATCH(AO$4,'Standardised Costs'!$E45:$H45,0)),'Standardised Costs'!$C45,0)*(Calculations!$C$20)</f>
        <v>0</v>
      </c>
      <c r="AP38" s="71">
        <f>IF(ISNUMBER(MATCH(AP$4,'Standardised Costs'!$E45:$H45,0)),'Standardised Costs'!$C45,0)*(Calculations!$C$20)</f>
        <v>0</v>
      </c>
      <c r="AQ38" s="71">
        <f>IF(ISNUMBER(MATCH(AQ$4,'Standardised Costs'!$E45:$H45,0)),'Standardised Costs'!$C45,0)*(Calculations!$C$20)</f>
        <v>0</v>
      </c>
      <c r="AR38" s="71">
        <f>IF(ISNUMBER(MATCH(AR$4,'Standardised Costs'!$E45:$H45,0)),'Standardised Costs'!$C45,0)*(Calculations!$C$20)</f>
        <v>0</v>
      </c>
      <c r="AS38" s="71">
        <f>IF(ISNUMBER(MATCH(AS$4,'Standardised Costs'!$E45:$H45,0)),'Standardised Costs'!$C45,0)*(Calculations!$C$20)</f>
        <v>0</v>
      </c>
      <c r="AT38" s="71">
        <f>IF(ISNUMBER(MATCH(AT$4,'Standardised Costs'!$E45:$H45,0)),'Standardised Costs'!$C45,0)*(Calculations!$C$20)</f>
        <v>0</v>
      </c>
      <c r="AU38" s="71">
        <f>IF(ISNUMBER(MATCH(AU$4,'Standardised Costs'!$E45:$H45,0)),'Standardised Costs'!$C45,0)*(Calculations!$C$20)</f>
        <v>0</v>
      </c>
      <c r="AV38" s="71">
        <f>IF(ISNUMBER(MATCH(AV$4,'Standardised Costs'!$E45:$H45,0)),'Standardised Costs'!$C45,0)*(Calculations!$C$20)</f>
        <v>0</v>
      </c>
      <c r="AW38" s="71">
        <f>IF(ISNUMBER(MATCH(AW$4,'Standardised Costs'!$E45:$H45,0)),'Standardised Costs'!$C45,0)*(Calculations!$C$20)</f>
        <v>0</v>
      </c>
      <c r="AX38" s="71">
        <f>IF(ISNUMBER(MATCH(AX$4,'Standardised Costs'!$E45:$H45,0)),'Standardised Costs'!$C45,0)*(Calculations!$C$20)</f>
        <v>0</v>
      </c>
      <c r="AY38" s="71">
        <f>IF(ISNUMBER(MATCH(AY$4,'Standardised Costs'!$E45:$H45,0)),'Standardised Costs'!$C45,0)*(Calculations!$C$20)</f>
        <v>0</v>
      </c>
      <c r="AZ38" s="71">
        <f>IF(ISNUMBER(MATCH(AZ$4,'Standardised Costs'!$E45:$H45,0)),'Standardised Costs'!$C45,0)*(Calculations!$C$20)</f>
        <v>0</v>
      </c>
      <c r="BA38" s="71">
        <f>IF(ISNUMBER(MATCH(BA$4,'Standardised Costs'!$E45:$H45,0)),'Standardised Costs'!$C45,0)*(Calculations!$C$20)</f>
        <v>0</v>
      </c>
      <c r="BB38" s="71">
        <f>IF(ISNUMBER(MATCH(BB$4,'Standardised Costs'!$E45:$H45,0)),'Standardised Costs'!$C45,0)*(Calculations!$C$20)</f>
        <v>0</v>
      </c>
      <c r="BC38" s="71">
        <f>IF(ISNUMBER(MATCH(BC$4,'Standardised Costs'!$E45:$H45,0)),'Standardised Costs'!$C45,0)*(Calculations!$C$20)</f>
        <v>0</v>
      </c>
      <c r="BD38" s="71">
        <f>IF(ISNUMBER(MATCH(BD$4,'Standardised Costs'!$E45:$H45,0)),'Standardised Costs'!$C45,0)*(Calculations!$C$20)</f>
        <v>0</v>
      </c>
      <c r="BE38" s="71">
        <f>IF(ISNUMBER(MATCH(BE$4,'Standardised Costs'!$E45:$H45,0)),'Standardised Costs'!$C45,0)*(Calculations!$C$20)</f>
        <v>0</v>
      </c>
      <c r="BF38" s="71">
        <f>IF(ISNUMBER(MATCH(BF$4,'Standardised Costs'!$E45:$H45,0)),'Standardised Costs'!$C45,0)*(Calculations!$C$20)</f>
        <v>0</v>
      </c>
      <c r="BG38" s="71">
        <f>IF(ISNUMBER(MATCH(BG$4,'Standardised Costs'!$E45:$H45,0)),'Standardised Costs'!$C45,0)*(Calculations!$C$20)</f>
        <v>0</v>
      </c>
      <c r="BH38" s="71">
        <f>IF(ISNUMBER(MATCH(BH$4,'Standardised Costs'!$E45:$H45,0)),'Standardised Costs'!$C45,0)*(Calculations!$C$20)</f>
        <v>0</v>
      </c>
      <c r="BI38" s="71">
        <f>IF(ISNUMBER(MATCH(BI$4,'Standardised Costs'!$E45:$H45,0)),'Standardised Costs'!$C45,0)*(Calculations!$C$20)</f>
        <v>0</v>
      </c>
      <c r="BJ38" s="71">
        <f>IF(ISNUMBER(MATCH(BJ$4,'Standardised Costs'!$E45:$H45,0)),'Standardised Costs'!$C45,0)*(Calculations!$C$20)</f>
        <v>0</v>
      </c>
      <c r="BK38" s="71">
        <f>IF(ISNUMBER(MATCH(BK$4,'Standardised Costs'!$E45:$H45,0)),'Standardised Costs'!$C45,0)*(Calculations!$C$20)</f>
        <v>0</v>
      </c>
      <c r="BL38" s="71">
        <f>IF(ISNUMBER(MATCH(BL$4,'Standardised Costs'!$E45:$H45,0)),'Standardised Costs'!$C45,0)*(Calculations!$C$20)</f>
        <v>0</v>
      </c>
      <c r="BM38" s="71">
        <f>IF(ISNUMBER(MATCH(BM$4,'Standardised Costs'!$E45:$H45,0)),'Standardised Costs'!$C45,0)*(Calculations!$C$20)</f>
        <v>0</v>
      </c>
      <c r="BN38" s="71">
        <f>IF(ISNUMBER(MATCH(BN$4,'Standardised Costs'!$E45:$H45,0)),'Standardised Costs'!$C45,0)*(Calculations!$C$20)</f>
        <v>0</v>
      </c>
      <c r="BO38" s="71">
        <f>IF(ISNUMBER(MATCH(BO$4,'Standardised Costs'!$E45:$H45,0)),'Standardised Costs'!$C45,0)*(Calculations!$C$20)</f>
        <v>0</v>
      </c>
      <c r="BP38" s="71">
        <f>IF(ISNUMBER(MATCH(BP$4,'Standardised Costs'!$E45:$H45,0)),'Standardised Costs'!$C45,0)*(Calculations!$C$20)</f>
        <v>0</v>
      </c>
      <c r="BQ38" s="71">
        <f>IF(ISNUMBER(MATCH(BQ$4,'Standardised Costs'!$E45:$H45,0)),'Standardised Costs'!$C45,0)*(Calculations!$C$20)</f>
        <v>0</v>
      </c>
      <c r="BR38" s="71">
        <f>IF(ISNUMBER(MATCH(BR$4,'Standardised Costs'!$E45:$H45,0)),'Standardised Costs'!$C45,0)*(Calculations!$C$20)</f>
        <v>0</v>
      </c>
      <c r="BS38" s="71">
        <f>IF(ISNUMBER(MATCH(BS$4,'Standardised Costs'!$E45:$H45,0)),'Standardised Costs'!$C45,0)*(Calculations!$C$20)</f>
        <v>0</v>
      </c>
      <c r="BT38" s="71">
        <f>IF(ISNUMBER(MATCH(BT$4,'Standardised Costs'!$E45:$H45,0)),'Standardised Costs'!$C45,0)*(Calculations!$C$20)</f>
        <v>0</v>
      </c>
      <c r="BU38" s="71">
        <f>IF(ISNUMBER(MATCH(BU$4,'Standardised Costs'!$E45:$H45,0)),'Standardised Costs'!$C45,0)*(Calculations!$C$20)</f>
        <v>0</v>
      </c>
      <c r="BV38" s="71">
        <f>IF(ISNUMBER(MATCH(BV$4,'Standardised Costs'!$E45:$H45,0)),'Standardised Costs'!$C45,0)*(Calculations!$C$20)</f>
        <v>0</v>
      </c>
      <c r="BW38" s="71">
        <f>IF(ISNUMBER(MATCH(BW$4,'Standardised Costs'!$E45:$H45,0)),'Standardised Costs'!$C45,0)*(Calculations!$C$20)</f>
        <v>0</v>
      </c>
      <c r="BX38" s="71">
        <f>IF(ISNUMBER(MATCH(BX$4,'Standardised Costs'!$E45:$H45,0)),'Standardised Costs'!$C45,0)*(Calculations!$C$20)</f>
        <v>0</v>
      </c>
      <c r="BY38" s="71">
        <f>IF(ISNUMBER(MATCH(BY$4,'Standardised Costs'!$E45:$H45,0)),'Standardised Costs'!$C45,0)*(Calculations!$C$20)</f>
        <v>0</v>
      </c>
      <c r="BZ38" s="71">
        <f>IF(ISNUMBER(MATCH(BZ$4,'Standardised Costs'!$E45:$H45,0)),'Standardised Costs'!$C45,0)*(Calculations!$C$20)</f>
        <v>0</v>
      </c>
      <c r="CA38" s="71">
        <f>IF(ISNUMBER(MATCH(CA$4,'Standardised Costs'!$E45:$H45,0)),'Standardised Costs'!$C45,0)*(Calculations!$C$20)</f>
        <v>0</v>
      </c>
      <c r="CB38" s="71">
        <f>IF(ISNUMBER(MATCH(CB$4,'Standardised Costs'!$E45:$H45,0)),'Standardised Costs'!$C45,0)*(Calculations!$C$20)</f>
        <v>0</v>
      </c>
      <c r="CC38" s="71">
        <f>IF(ISNUMBER(MATCH(CC$4,'Standardised Costs'!$E45:$H45,0)),'Standardised Costs'!$C45,0)*(Calculations!$C$20)</f>
        <v>0</v>
      </c>
      <c r="CD38" s="71">
        <f>IF(ISNUMBER(MATCH(CD$4,'Standardised Costs'!$E45:$H45,0)),'Standardised Costs'!$C45,0)*(Calculations!$C$20)</f>
        <v>0</v>
      </c>
      <c r="CE38" s="71">
        <f>IF(ISNUMBER(MATCH(CE$4,'Standardised Costs'!$E45:$H45,0)),'Standardised Costs'!$C45,0)*(Calculations!$C$20)</f>
        <v>0</v>
      </c>
      <c r="CF38" s="71">
        <f>IF(ISNUMBER(MATCH(CF$4,'Standardised Costs'!$E45:$H45,0)),'Standardised Costs'!$C45,0)*(Calculations!$C$20)</f>
        <v>0</v>
      </c>
      <c r="CG38" s="71">
        <f>IF(ISNUMBER(MATCH(CG$4,'Standardised Costs'!$E45:$H45,0)),'Standardised Costs'!$C45,0)*(Calculations!$C$20)</f>
        <v>0</v>
      </c>
      <c r="CH38" s="71">
        <f>IF(ISNUMBER(MATCH(CH$4,'Standardised Costs'!$E45:$H45,0)),'Standardised Costs'!$C45,0)*(Calculations!$C$20)</f>
        <v>0</v>
      </c>
      <c r="CI38" s="71">
        <f>IF(ISNUMBER(MATCH(CI$4,'Standardised Costs'!$E45:$H45,0)),'Standardised Costs'!$C45,0)*(Calculations!$C$20)</f>
        <v>0</v>
      </c>
      <c r="CJ38" s="71">
        <f>IF(ISNUMBER(MATCH(CJ$4,'Standardised Costs'!$E45:$H45,0)),'Standardised Costs'!$C45,0)*(Calculations!$C$20)</f>
        <v>0</v>
      </c>
      <c r="CK38" s="71">
        <f>IF(ISNUMBER(MATCH(CK$4,'Standardised Costs'!$E45:$H45,0)),'Standardised Costs'!$C45,0)*(Calculations!$C$20)</f>
        <v>0</v>
      </c>
      <c r="CL38" s="71">
        <f>IF(ISNUMBER(MATCH(CL$4,'Standardised Costs'!$E45:$H45,0)),'Standardised Costs'!$C45,0)*(Calculations!$C$20)</f>
        <v>0</v>
      </c>
      <c r="CM38" s="71">
        <f>IF(ISNUMBER(MATCH(CM$4,'Standardised Costs'!$E45:$H45,0)),'Standardised Costs'!$C45,0)*(Calculations!$C$20)</f>
        <v>0</v>
      </c>
      <c r="CN38" s="71">
        <f>IF(ISNUMBER(MATCH(CN$4,'Standardised Costs'!$E45:$H45,0)),'Standardised Costs'!$C45,0)*(Calculations!$C$20)</f>
        <v>0</v>
      </c>
      <c r="CO38" s="71">
        <f>IF(ISNUMBER(MATCH(CO$4,'Standardised Costs'!$E45:$H45,0)),'Standardised Costs'!$C45,0)*(Calculations!$C$20)</f>
        <v>0</v>
      </c>
      <c r="CP38" s="71">
        <f>IF(ISNUMBER(MATCH(CP$4,'Standardised Costs'!$E45:$H45,0)),'Standardised Costs'!$C45,0)*(Calculations!$C$20)</f>
        <v>0</v>
      </c>
      <c r="CQ38" s="71">
        <f>IF(ISNUMBER(MATCH(CQ$4,'Standardised Costs'!$E45:$H45,0)),'Standardised Costs'!$C45,0)*(Calculations!$C$20)</f>
        <v>0</v>
      </c>
      <c r="CR38" s="71">
        <f>IF(ISNUMBER(MATCH(CR$4,'Standardised Costs'!$E45:$H45,0)),'Standardised Costs'!$C45,0)*(Calculations!$C$20)</f>
        <v>0</v>
      </c>
      <c r="CS38" s="71">
        <f>IF(ISNUMBER(MATCH(CS$4,'Standardised Costs'!$E45:$H45,0)),'Standardised Costs'!$C45,0)*(Calculations!$C$20)</f>
        <v>0</v>
      </c>
      <c r="CT38" s="71">
        <f>IF(ISNUMBER(MATCH(CT$4,'Standardised Costs'!$E45:$H45,0)),'Standardised Costs'!$C45,0)*(Calculations!$C$20)</f>
        <v>0</v>
      </c>
      <c r="CU38" s="71">
        <f>IF(ISNUMBER(MATCH(CU$4,'Standardised Costs'!$E45:$H45,0)),'Standardised Costs'!$C45,0)*(Calculations!$C$20)</f>
        <v>0</v>
      </c>
      <c r="CV38" s="71">
        <f>IF(ISNUMBER(MATCH(CV$4,'Standardised Costs'!$E45:$H45,0)),'Standardised Costs'!$C45,0)*(Calculations!$C$20)</f>
        <v>0</v>
      </c>
      <c r="CW38" s="71">
        <f>IF(ISNUMBER(MATCH(CW$4,'Standardised Costs'!$E45:$H45,0)),'Standardised Costs'!$C45,0)*(Calculations!$C$20)</f>
        <v>0</v>
      </c>
      <c r="CX38" s="71">
        <f>IF(ISNUMBER(MATCH(CX$4,'Standardised Costs'!$E45:$H45,0)),'Standardised Costs'!$C45,0)*(Calculations!$C$20)</f>
        <v>0</v>
      </c>
      <c r="CY38" s="71">
        <f>IF(ISNUMBER(MATCH(CY$4,'Standardised Costs'!$E45:$H45,0)),'Standardised Costs'!$C45,0)*(Calculations!$C$20)</f>
        <v>0</v>
      </c>
    </row>
    <row r="39" spans="1:103" s="68" customFormat="1" ht="12.75" customHeight="1" x14ac:dyDescent="0.2">
      <c r="A39" s="328"/>
      <c r="B39" s="73" t="s">
        <v>213</v>
      </c>
      <c r="C39" s="72">
        <f t="shared" si="0"/>
        <v>0</v>
      </c>
      <c r="D39" s="71">
        <f>IF(ISNUMBER(MATCH(D$4,'Standardised Costs'!$E46:$H46,0)),'Standardised Costs'!$C46,0)*(Calculations!$C$21)</f>
        <v>0</v>
      </c>
      <c r="E39" s="71">
        <f>IF(ISNUMBER(MATCH(E$4,'Standardised Costs'!$E46:$H46,0)),'Standardised Costs'!$C46,0)*(Calculations!$C$21)</f>
        <v>0</v>
      </c>
      <c r="F39" s="71">
        <f>IF(ISNUMBER(MATCH(F$4,'Standardised Costs'!$E46:$H46,0)),'Standardised Costs'!$C46,0)*(Calculations!$C$21)</f>
        <v>0</v>
      </c>
      <c r="G39" s="71">
        <f>IF(ISNUMBER(MATCH(G$4,'Standardised Costs'!$E46:$H46,0)),'Standardised Costs'!$C46,0)*(Calculations!$C$21)</f>
        <v>0</v>
      </c>
      <c r="H39" s="71">
        <f>IF(ISNUMBER(MATCH(H$4,'Standardised Costs'!$E46:$H46,0)),'Standardised Costs'!$C46,0)*(Calculations!$C$21)</f>
        <v>0</v>
      </c>
      <c r="I39" s="71">
        <f>IF(ISNUMBER(MATCH(I$4,'Standardised Costs'!$E46:$H46,0)),'Standardised Costs'!$C46,0)*(Calculations!$C$21)</f>
        <v>0</v>
      </c>
      <c r="J39" s="71">
        <f>IF(ISNUMBER(MATCH(J$4,'Standardised Costs'!$E46:$H46,0)),'Standardised Costs'!$C46,0)*(Calculations!$C$21)</f>
        <v>0</v>
      </c>
      <c r="K39" s="71">
        <f>IF(ISNUMBER(MATCH(K$4,'Standardised Costs'!$E46:$H46,0)),'Standardised Costs'!$C46,0)*(Calculations!$C$21)</f>
        <v>0</v>
      </c>
      <c r="L39" s="71">
        <f>IF(ISNUMBER(MATCH(L$4,'Standardised Costs'!$E46:$H46,0)),'Standardised Costs'!$C46,0)*(Calculations!$C$21)</f>
        <v>0</v>
      </c>
      <c r="M39" s="71">
        <f>IF(ISNUMBER(MATCH(M$4,'Standardised Costs'!$E46:$H46,0)),'Standardised Costs'!$C46,0)*(Calculations!$C$21)</f>
        <v>0</v>
      </c>
      <c r="N39" s="71">
        <f>IF(ISNUMBER(MATCH(N$4,'Standardised Costs'!$E46:$H46,0)),'Standardised Costs'!$C46,0)*(Calculations!$C$21)</f>
        <v>0</v>
      </c>
      <c r="O39" s="71">
        <f>IF(ISNUMBER(MATCH(O$4,'Standardised Costs'!$E46:$H46,0)),'Standardised Costs'!$C46,0)*(Calculations!$C$21)</f>
        <v>0</v>
      </c>
      <c r="P39" s="71">
        <f>IF(ISNUMBER(MATCH(P$4,'Standardised Costs'!$E46:$H46,0)),'Standardised Costs'!$C46,0)*(Calculations!$C$21)</f>
        <v>0</v>
      </c>
      <c r="Q39" s="71">
        <f>IF(ISNUMBER(MATCH(Q$4,'Standardised Costs'!$E46:$H46,0)),'Standardised Costs'!$C46,0)*(Calculations!$C$21)</f>
        <v>0</v>
      </c>
      <c r="R39" s="71">
        <f>IF(ISNUMBER(MATCH(R$4,'Standardised Costs'!$E46:$H46,0)),'Standardised Costs'!$C46,0)*(Calculations!$C$21)</f>
        <v>0</v>
      </c>
      <c r="S39" s="71">
        <f>IF(ISNUMBER(MATCH(S$4,'Standardised Costs'!$E46:$H46,0)),'Standardised Costs'!$C46,0)*(Calculations!$C$21)</f>
        <v>0</v>
      </c>
      <c r="T39" s="71">
        <f>IF(ISNUMBER(MATCH(T$4,'Standardised Costs'!$E46:$H46,0)),'Standardised Costs'!$C46,0)*(Calculations!$C$21)</f>
        <v>0</v>
      </c>
      <c r="U39" s="71">
        <f>IF(ISNUMBER(MATCH(U$4,'Standardised Costs'!$E46:$H46,0)),'Standardised Costs'!$C46,0)*(Calculations!$C$21)</f>
        <v>0</v>
      </c>
      <c r="V39" s="71">
        <f>IF(ISNUMBER(MATCH(V$4,'Standardised Costs'!$E46:$H46,0)),'Standardised Costs'!$C46,0)*(Calculations!$C$21)</f>
        <v>0</v>
      </c>
      <c r="W39" s="71">
        <f>IF(ISNUMBER(MATCH(W$4,'Standardised Costs'!$E46:$H46,0)),'Standardised Costs'!$C46,0)*(Calculations!$C$21)</f>
        <v>0</v>
      </c>
      <c r="X39" s="71">
        <f>IF(ISNUMBER(MATCH(X$4,'Standardised Costs'!$E46:$H46,0)),'Standardised Costs'!$C46,0)*(Calculations!$C$21)</f>
        <v>0</v>
      </c>
      <c r="Y39" s="71">
        <f>IF(ISNUMBER(MATCH(Y$4,'Standardised Costs'!$E46:$H46,0)),'Standardised Costs'!$C46,0)*(Calculations!$C$21)</f>
        <v>0</v>
      </c>
      <c r="Z39" s="71">
        <f>IF(ISNUMBER(MATCH(Z$4,'Standardised Costs'!$E46:$H46,0)),'Standardised Costs'!$C46,0)*(Calculations!$C$21)</f>
        <v>0</v>
      </c>
      <c r="AA39" s="71">
        <f>IF(ISNUMBER(MATCH(AA$4,'Standardised Costs'!$E46:$H46,0)),'Standardised Costs'!$C46,0)*(Calculations!$C$21)</f>
        <v>0</v>
      </c>
      <c r="AB39" s="71">
        <f>IF(ISNUMBER(MATCH(AB$4,'Standardised Costs'!$E46:$H46,0)),'Standardised Costs'!$C46,0)*(Calculations!$C$21)</f>
        <v>0</v>
      </c>
      <c r="AC39" s="71">
        <f>IF(ISNUMBER(MATCH(AC$4,'Standardised Costs'!$E46:$H46,0)),'Standardised Costs'!$C46,0)*(Calculations!$C$21)</f>
        <v>0</v>
      </c>
      <c r="AD39" s="71">
        <f>IF(ISNUMBER(MATCH(AD$4,'Standardised Costs'!$E46:$H46,0)),'Standardised Costs'!$C46,0)*(Calculations!$C$21)</f>
        <v>0</v>
      </c>
      <c r="AE39" s="71">
        <f>IF(ISNUMBER(MATCH(AE$4,'Standardised Costs'!$E46:$H46,0)),'Standardised Costs'!$C46,0)*(Calculations!$C$21)</f>
        <v>0</v>
      </c>
      <c r="AF39" s="71">
        <f>IF(ISNUMBER(MATCH(AF$4,'Standardised Costs'!$E46:$H46,0)),'Standardised Costs'!$C46,0)*(Calculations!$C$21)</f>
        <v>0</v>
      </c>
      <c r="AG39" s="71">
        <f>IF(ISNUMBER(MATCH(AG$4,'Standardised Costs'!$E46:$H46,0)),'Standardised Costs'!$C46,0)*(Calculations!$C$21)</f>
        <v>0</v>
      </c>
      <c r="AH39" s="71">
        <f>IF(ISNUMBER(MATCH(AH$4,'Standardised Costs'!$E46:$H46,0)),'Standardised Costs'!$C46,0)*(Calculations!$C$21)</f>
        <v>0</v>
      </c>
      <c r="AI39" s="71">
        <f>IF(ISNUMBER(MATCH(AI$4,'Standardised Costs'!$E46:$H46,0)),'Standardised Costs'!$C46,0)*(Calculations!$C$21)</f>
        <v>0</v>
      </c>
      <c r="AJ39" s="71">
        <f>IF(ISNUMBER(MATCH(AJ$4,'Standardised Costs'!$E46:$H46,0)),'Standardised Costs'!$C46,0)*(Calculations!$C$21)</f>
        <v>0</v>
      </c>
      <c r="AK39" s="71">
        <f>IF(ISNUMBER(MATCH(AK$4,'Standardised Costs'!$E46:$H46,0)),'Standardised Costs'!$C46,0)*(Calculations!$C$21)</f>
        <v>0</v>
      </c>
      <c r="AL39" s="71">
        <f>IF(ISNUMBER(MATCH(AL$4,'Standardised Costs'!$E46:$H46,0)),'Standardised Costs'!$C46,0)*(Calculations!$C$21)</f>
        <v>0</v>
      </c>
      <c r="AM39" s="71">
        <f>IF(ISNUMBER(MATCH(AM$4,'Standardised Costs'!$E46:$H46,0)),'Standardised Costs'!$C46,0)*(Calculations!$C$21)</f>
        <v>0</v>
      </c>
      <c r="AN39" s="71">
        <f>IF(ISNUMBER(MATCH(AN$4,'Standardised Costs'!$E46:$H46,0)),'Standardised Costs'!$C46,0)*(Calculations!$C$21)</f>
        <v>0</v>
      </c>
      <c r="AO39" s="71">
        <f>IF(ISNUMBER(MATCH(AO$4,'Standardised Costs'!$E46:$H46,0)),'Standardised Costs'!$C46,0)*(Calculations!$C$21)</f>
        <v>0</v>
      </c>
      <c r="AP39" s="71">
        <f>IF(ISNUMBER(MATCH(AP$4,'Standardised Costs'!$E46:$H46,0)),'Standardised Costs'!$C46,0)*(Calculations!$C$21)</f>
        <v>0</v>
      </c>
      <c r="AQ39" s="71">
        <f>IF(ISNUMBER(MATCH(AQ$4,'Standardised Costs'!$E46:$H46,0)),'Standardised Costs'!$C46,0)*(Calculations!$C$21)</f>
        <v>0</v>
      </c>
      <c r="AR39" s="71">
        <f>IF(ISNUMBER(MATCH(AR$4,'Standardised Costs'!$E46:$H46,0)),'Standardised Costs'!$C46,0)*(Calculations!$C$21)</f>
        <v>0</v>
      </c>
      <c r="AS39" s="71">
        <f>IF(ISNUMBER(MATCH(AS$4,'Standardised Costs'!$E46:$H46,0)),'Standardised Costs'!$C46,0)*(Calculations!$C$21)</f>
        <v>0</v>
      </c>
      <c r="AT39" s="71">
        <f>IF(ISNUMBER(MATCH(AT$4,'Standardised Costs'!$E46:$H46,0)),'Standardised Costs'!$C46,0)*(Calculations!$C$21)</f>
        <v>0</v>
      </c>
      <c r="AU39" s="71">
        <f>IF(ISNUMBER(MATCH(AU$4,'Standardised Costs'!$E46:$H46,0)),'Standardised Costs'!$C46,0)*(Calculations!$C$21)</f>
        <v>0</v>
      </c>
      <c r="AV39" s="71">
        <f>IF(ISNUMBER(MATCH(AV$4,'Standardised Costs'!$E46:$H46,0)),'Standardised Costs'!$C46,0)*(Calculations!$C$21)</f>
        <v>0</v>
      </c>
      <c r="AW39" s="71">
        <f>IF(ISNUMBER(MATCH(AW$4,'Standardised Costs'!$E46:$H46,0)),'Standardised Costs'!$C46,0)*(Calculations!$C$21)</f>
        <v>0</v>
      </c>
      <c r="AX39" s="71">
        <f>IF(ISNUMBER(MATCH(AX$4,'Standardised Costs'!$E46:$H46,0)),'Standardised Costs'!$C46,0)*(Calculations!$C$21)</f>
        <v>0</v>
      </c>
      <c r="AY39" s="71">
        <f>IF(ISNUMBER(MATCH(AY$4,'Standardised Costs'!$E46:$H46,0)),'Standardised Costs'!$C46,0)*(Calculations!$C$21)</f>
        <v>0</v>
      </c>
      <c r="AZ39" s="71">
        <f>IF(ISNUMBER(MATCH(AZ$4,'Standardised Costs'!$E46:$H46,0)),'Standardised Costs'!$C46,0)*(Calculations!$C$21)</f>
        <v>0</v>
      </c>
      <c r="BA39" s="71">
        <f>IF(ISNUMBER(MATCH(BA$4,'Standardised Costs'!$E46:$H46,0)),'Standardised Costs'!$C46,0)*(Calculations!$C$21)</f>
        <v>0</v>
      </c>
      <c r="BB39" s="71">
        <f>IF(ISNUMBER(MATCH(BB$4,'Standardised Costs'!$E46:$H46,0)),'Standardised Costs'!$C46,0)*(Calculations!$C$21)</f>
        <v>0</v>
      </c>
      <c r="BC39" s="71">
        <f>IF(ISNUMBER(MATCH(BC$4,'Standardised Costs'!$E46:$H46,0)),'Standardised Costs'!$C46,0)*(Calculations!$C$21)</f>
        <v>0</v>
      </c>
      <c r="BD39" s="71">
        <f>IF(ISNUMBER(MATCH(BD$4,'Standardised Costs'!$E46:$H46,0)),'Standardised Costs'!$C46,0)*(Calculations!$C$21)</f>
        <v>0</v>
      </c>
      <c r="BE39" s="71">
        <f>IF(ISNUMBER(MATCH(BE$4,'Standardised Costs'!$E46:$H46,0)),'Standardised Costs'!$C46,0)*(Calculations!$C$21)</f>
        <v>0</v>
      </c>
      <c r="BF39" s="71">
        <f>IF(ISNUMBER(MATCH(BF$4,'Standardised Costs'!$E46:$H46,0)),'Standardised Costs'!$C46,0)*(Calculations!$C$21)</f>
        <v>0</v>
      </c>
      <c r="BG39" s="71">
        <f>IF(ISNUMBER(MATCH(BG$4,'Standardised Costs'!$E46:$H46,0)),'Standardised Costs'!$C46,0)*(Calculations!$C$21)</f>
        <v>0</v>
      </c>
      <c r="BH39" s="71">
        <f>IF(ISNUMBER(MATCH(BH$4,'Standardised Costs'!$E46:$H46,0)),'Standardised Costs'!$C46,0)*(Calculations!$C$21)</f>
        <v>0</v>
      </c>
      <c r="BI39" s="71">
        <f>IF(ISNUMBER(MATCH(BI$4,'Standardised Costs'!$E46:$H46,0)),'Standardised Costs'!$C46,0)*(Calculations!$C$21)</f>
        <v>0</v>
      </c>
      <c r="BJ39" s="71">
        <f>IF(ISNUMBER(MATCH(BJ$4,'Standardised Costs'!$E46:$H46,0)),'Standardised Costs'!$C46,0)*(Calculations!$C$21)</f>
        <v>0</v>
      </c>
      <c r="BK39" s="71">
        <f>IF(ISNUMBER(MATCH(BK$4,'Standardised Costs'!$E46:$H46,0)),'Standardised Costs'!$C46,0)*(Calculations!$C$21)</f>
        <v>0</v>
      </c>
      <c r="BL39" s="71">
        <f>IF(ISNUMBER(MATCH(BL$4,'Standardised Costs'!$E46:$H46,0)),'Standardised Costs'!$C46,0)*(Calculations!$C$21)</f>
        <v>0</v>
      </c>
      <c r="BM39" s="71">
        <f>IF(ISNUMBER(MATCH(BM$4,'Standardised Costs'!$E46:$H46,0)),'Standardised Costs'!$C46,0)*(Calculations!$C$21)</f>
        <v>0</v>
      </c>
      <c r="BN39" s="71">
        <f>IF(ISNUMBER(MATCH(BN$4,'Standardised Costs'!$E46:$H46,0)),'Standardised Costs'!$C46,0)*(Calculations!$C$21)</f>
        <v>0</v>
      </c>
      <c r="BO39" s="71">
        <f>IF(ISNUMBER(MATCH(BO$4,'Standardised Costs'!$E46:$H46,0)),'Standardised Costs'!$C46,0)*(Calculations!$C$21)</f>
        <v>0</v>
      </c>
      <c r="BP39" s="71">
        <f>IF(ISNUMBER(MATCH(BP$4,'Standardised Costs'!$E46:$H46,0)),'Standardised Costs'!$C46,0)*(Calculations!$C$21)</f>
        <v>0</v>
      </c>
      <c r="BQ39" s="71">
        <f>IF(ISNUMBER(MATCH(BQ$4,'Standardised Costs'!$E46:$H46,0)),'Standardised Costs'!$C46,0)*(Calculations!$C$21)</f>
        <v>0</v>
      </c>
      <c r="BR39" s="71">
        <f>IF(ISNUMBER(MATCH(BR$4,'Standardised Costs'!$E46:$H46,0)),'Standardised Costs'!$C46,0)*(Calculations!$C$21)</f>
        <v>0</v>
      </c>
      <c r="BS39" s="71">
        <f>IF(ISNUMBER(MATCH(BS$4,'Standardised Costs'!$E46:$H46,0)),'Standardised Costs'!$C46,0)*(Calculations!$C$21)</f>
        <v>0</v>
      </c>
      <c r="BT39" s="71">
        <f>IF(ISNUMBER(MATCH(BT$4,'Standardised Costs'!$E46:$H46,0)),'Standardised Costs'!$C46,0)*(Calculations!$C$21)</f>
        <v>0</v>
      </c>
      <c r="BU39" s="71">
        <f>IF(ISNUMBER(MATCH(BU$4,'Standardised Costs'!$E46:$H46,0)),'Standardised Costs'!$C46,0)*(Calculations!$C$21)</f>
        <v>0</v>
      </c>
      <c r="BV39" s="71">
        <f>IF(ISNUMBER(MATCH(BV$4,'Standardised Costs'!$E46:$H46,0)),'Standardised Costs'!$C46,0)*(Calculations!$C$21)</f>
        <v>0</v>
      </c>
      <c r="BW39" s="71">
        <f>IF(ISNUMBER(MATCH(BW$4,'Standardised Costs'!$E46:$H46,0)),'Standardised Costs'!$C46,0)*(Calculations!$C$21)</f>
        <v>0</v>
      </c>
      <c r="BX39" s="71">
        <f>IF(ISNUMBER(MATCH(BX$4,'Standardised Costs'!$E46:$H46,0)),'Standardised Costs'!$C46,0)*(Calculations!$C$21)</f>
        <v>0</v>
      </c>
      <c r="BY39" s="71">
        <f>IF(ISNUMBER(MATCH(BY$4,'Standardised Costs'!$E46:$H46,0)),'Standardised Costs'!$C46,0)*(Calculations!$C$21)</f>
        <v>0</v>
      </c>
      <c r="BZ39" s="71">
        <f>IF(ISNUMBER(MATCH(BZ$4,'Standardised Costs'!$E46:$H46,0)),'Standardised Costs'!$C46,0)*(Calculations!$C$21)</f>
        <v>0</v>
      </c>
      <c r="CA39" s="71">
        <f>IF(ISNUMBER(MATCH(CA$4,'Standardised Costs'!$E46:$H46,0)),'Standardised Costs'!$C46,0)*(Calculations!$C$21)</f>
        <v>0</v>
      </c>
      <c r="CB39" s="71">
        <f>IF(ISNUMBER(MATCH(CB$4,'Standardised Costs'!$E46:$H46,0)),'Standardised Costs'!$C46,0)*(Calculations!$C$21)</f>
        <v>0</v>
      </c>
      <c r="CC39" s="71">
        <f>IF(ISNUMBER(MATCH(CC$4,'Standardised Costs'!$E46:$H46,0)),'Standardised Costs'!$C46,0)*(Calculations!$C$21)</f>
        <v>0</v>
      </c>
      <c r="CD39" s="71">
        <f>IF(ISNUMBER(MATCH(CD$4,'Standardised Costs'!$E46:$H46,0)),'Standardised Costs'!$C46,0)*(Calculations!$C$21)</f>
        <v>0</v>
      </c>
      <c r="CE39" s="71">
        <f>IF(ISNUMBER(MATCH(CE$4,'Standardised Costs'!$E46:$H46,0)),'Standardised Costs'!$C46,0)*(Calculations!$C$21)</f>
        <v>0</v>
      </c>
      <c r="CF39" s="71">
        <f>IF(ISNUMBER(MATCH(CF$4,'Standardised Costs'!$E46:$H46,0)),'Standardised Costs'!$C46,0)*(Calculations!$C$21)</f>
        <v>0</v>
      </c>
      <c r="CG39" s="71">
        <f>IF(ISNUMBER(MATCH(CG$4,'Standardised Costs'!$E46:$H46,0)),'Standardised Costs'!$C46,0)*(Calculations!$C$21)</f>
        <v>0</v>
      </c>
      <c r="CH39" s="71">
        <f>IF(ISNUMBER(MATCH(CH$4,'Standardised Costs'!$E46:$H46,0)),'Standardised Costs'!$C46,0)*(Calculations!$C$21)</f>
        <v>0</v>
      </c>
      <c r="CI39" s="71">
        <f>IF(ISNUMBER(MATCH(CI$4,'Standardised Costs'!$E46:$H46,0)),'Standardised Costs'!$C46,0)*(Calculations!$C$21)</f>
        <v>0</v>
      </c>
      <c r="CJ39" s="71">
        <f>IF(ISNUMBER(MATCH(CJ$4,'Standardised Costs'!$E46:$H46,0)),'Standardised Costs'!$C46,0)*(Calculations!$C$21)</f>
        <v>0</v>
      </c>
      <c r="CK39" s="71">
        <f>IF(ISNUMBER(MATCH(CK$4,'Standardised Costs'!$E46:$H46,0)),'Standardised Costs'!$C46,0)*(Calculations!$C$21)</f>
        <v>0</v>
      </c>
      <c r="CL39" s="71">
        <f>IF(ISNUMBER(MATCH(CL$4,'Standardised Costs'!$E46:$H46,0)),'Standardised Costs'!$C46,0)*(Calculations!$C$21)</f>
        <v>0</v>
      </c>
      <c r="CM39" s="71">
        <f>IF(ISNUMBER(MATCH(CM$4,'Standardised Costs'!$E46:$H46,0)),'Standardised Costs'!$C46,0)*(Calculations!$C$21)</f>
        <v>0</v>
      </c>
      <c r="CN39" s="71">
        <f>IF(ISNUMBER(MATCH(CN$4,'Standardised Costs'!$E46:$H46,0)),'Standardised Costs'!$C46,0)*(Calculations!$C$21)</f>
        <v>0</v>
      </c>
      <c r="CO39" s="71">
        <f>IF(ISNUMBER(MATCH(CO$4,'Standardised Costs'!$E46:$H46,0)),'Standardised Costs'!$C46,0)*(Calculations!$C$21)</f>
        <v>0</v>
      </c>
      <c r="CP39" s="71">
        <f>IF(ISNUMBER(MATCH(CP$4,'Standardised Costs'!$E46:$H46,0)),'Standardised Costs'!$C46,0)*(Calculations!$C$21)</f>
        <v>0</v>
      </c>
      <c r="CQ39" s="71">
        <f>IF(ISNUMBER(MATCH(CQ$4,'Standardised Costs'!$E46:$H46,0)),'Standardised Costs'!$C46,0)*(Calculations!$C$21)</f>
        <v>0</v>
      </c>
      <c r="CR39" s="71">
        <f>IF(ISNUMBER(MATCH(CR$4,'Standardised Costs'!$E46:$H46,0)),'Standardised Costs'!$C46,0)*(Calculations!$C$21)</f>
        <v>0</v>
      </c>
      <c r="CS39" s="71">
        <f>IF(ISNUMBER(MATCH(CS$4,'Standardised Costs'!$E46:$H46,0)),'Standardised Costs'!$C46,0)*(Calculations!$C$21)</f>
        <v>0</v>
      </c>
      <c r="CT39" s="71">
        <f>IF(ISNUMBER(MATCH(CT$4,'Standardised Costs'!$E46:$H46,0)),'Standardised Costs'!$C46,0)*(Calculations!$C$21)</f>
        <v>0</v>
      </c>
      <c r="CU39" s="71">
        <f>IF(ISNUMBER(MATCH(CU$4,'Standardised Costs'!$E46:$H46,0)),'Standardised Costs'!$C46,0)*(Calculations!$C$21)</f>
        <v>0</v>
      </c>
      <c r="CV39" s="71">
        <f>IF(ISNUMBER(MATCH(CV$4,'Standardised Costs'!$E46:$H46,0)),'Standardised Costs'!$C46,0)*(Calculations!$C$21)</f>
        <v>0</v>
      </c>
      <c r="CW39" s="71">
        <f>IF(ISNUMBER(MATCH(CW$4,'Standardised Costs'!$E46:$H46,0)),'Standardised Costs'!$C46,0)*(Calculations!$C$21)</f>
        <v>0</v>
      </c>
      <c r="CX39" s="71">
        <f>IF(ISNUMBER(MATCH(CX$4,'Standardised Costs'!$E46:$H46,0)),'Standardised Costs'!$C46,0)*(Calculations!$C$21)</f>
        <v>0</v>
      </c>
      <c r="CY39" s="71">
        <f>IF(ISNUMBER(MATCH(CY$4,'Standardised Costs'!$E46:$H46,0)),'Standardised Costs'!$C46,0)*(Calculations!$C$21)</f>
        <v>0</v>
      </c>
    </row>
    <row r="40" spans="1:103" s="68" customFormat="1" ht="12.75" customHeight="1" x14ac:dyDescent="0.2">
      <c r="A40" s="328"/>
      <c r="B40" s="73" t="s">
        <v>214</v>
      </c>
      <c r="C40" s="72">
        <f t="shared" si="0"/>
        <v>0</v>
      </c>
      <c r="D40" s="71">
        <f>IF(ISNUMBER(MATCH(D$4,'Standardised Costs'!$E47:$H47,0)),'Standardised Costs'!$C47,0)*(Calculations!$C$22)</f>
        <v>0</v>
      </c>
      <c r="E40" s="71">
        <f>IF(ISNUMBER(MATCH(E$4,'Standardised Costs'!$E47:$H47,0)),'Standardised Costs'!$C47,0)*(Calculations!$C$22)</f>
        <v>0</v>
      </c>
      <c r="F40" s="71">
        <f>IF(ISNUMBER(MATCH(F$4,'Standardised Costs'!$E47:$H47,0)),'Standardised Costs'!$C47,0)*(Calculations!$C$22)</f>
        <v>0</v>
      </c>
      <c r="G40" s="71">
        <f>IF(ISNUMBER(MATCH(G$4,'Standardised Costs'!$E47:$H47,0)),'Standardised Costs'!$C47,0)*(Calculations!$C$22)</f>
        <v>0</v>
      </c>
      <c r="H40" s="71">
        <f>IF(ISNUMBER(MATCH(H$4,'Standardised Costs'!$E47:$H47,0)),'Standardised Costs'!$C47,0)*(Calculations!$C$22)</f>
        <v>0</v>
      </c>
      <c r="I40" s="71">
        <f>IF(ISNUMBER(MATCH(I$4,'Standardised Costs'!$E47:$H47,0)),'Standardised Costs'!$C47,0)*(Calculations!$C$22)</f>
        <v>0</v>
      </c>
      <c r="J40" s="71">
        <f>IF(ISNUMBER(MATCH(J$4,'Standardised Costs'!$E47:$H47,0)),'Standardised Costs'!$C47,0)*(Calculations!$C$22)</f>
        <v>0</v>
      </c>
      <c r="K40" s="71">
        <f>IF(ISNUMBER(MATCH(K$4,'Standardised Costs'!$E47:$H47,0)),'Standardised Costs'!$C47,0)*(Calculations!$C$22)</f>
        <v>0</v>
      </c>
      <c r="L40" s="71">
        <f>IF(ISNUMBER(MATCH(L$4,'Standardised Costs'!$E47:$H47,0)),'Standardised Costs'!$C47,0)*(Calculations!$C$22)</f>
        <v>0</v>
      </c>
      <c r="M40" s="71">
        <f>IF(ISNUMBER(MATCH(M$4,'Standardised Costs'!$E47:$H47,0)),'Standardised Costs'!$C47,0)*(Calculations!$C$22)</f>
        <v>0</v>
      </c>
      <c r="N40" s="71">
        <f>IF(ISNUMBER(MATCH(N$4,'Standardised Costs'!$E47:$H47,0)),'Standardised Costs'!$C47,0)*(Calculations!$C$22)</f>
        <v>0</v>
      </c>
      <c r="O40" s="71">
        <f>IF(ISNUMBER(MATCH(O$4,'Standardised Costs'!$E47:$H47,0)),'Standardised Costs'!$C47,0)*(Calculations!$C$22)</f>
        <v>0</v>
      </c>
      <c r="P40" s="71">
        <f>IF(ISNUMBER(MATCH(P$4,'Standardised Costs'!$E47:$H47,0)),'Standardised Costs'!$C47,0)*(Calculations!$C$22)</f>
        <v>0</v>
      </c>
      <c r="Q40" s="71">
        <f>IF(ISNUMBER(MATCH(Q$4,'Standardised Costs'!$E47:$H47,0)),'Standardised Costs'!$C47,0)*(Calculations!$C$22)</f>
        <v>0</v>
      </c>
      <c r="R40" s="71">
        <f>IF(ISNUMBER(MATCH(R$4,'Standardised Costs'!$E47:$H47,0)),'Standardised Costs'!$C47,0)*(Calculations!$C$22)</f>
        <v>0</v>
      </c>
      <c r="S40" s="71">
        <f>IF(ISNUMBER(MATCH(S$4,'Standardised Costs'!$E47:$H47,0)),'Standardised Costs'!$C47,0)*(Calculations!$C$22)</f>
        <v>0</v>
      </c>
      <c r="T40" s="71">
        <f>IF(ISNUMBER(MATCH(T$4,'Standardised Costs'!$E47:$H47,0)),'Standardised Costs'!$C47,0)*(Calculations!$C$22)</f>
        <v>0</v>
      </c>
      <c r="U40" s="71">
        <f>IF(ISNUMBER(MATCH(U$4,'Standardised Costs'!$E47:$H47,0)),'Standardised Costs'!$C47,0)*(Calculations!$C$22)</f>
        <v>0</v>
      </c>
      <c r="V40" s="71">
        <f>IF(ISNUMBER(MATCH(V$4,'Standardised Costs'!$E47:$H47,0)),'Standardised Costs'!$C47,0)*(Calculations!$C$22)</f>
        <v>0</v>
      </c>
      <c r="W40" s="71">
        <f>IF(ISNUMBER(MATCH(W$4,'Standardised Costs'!$E47:$H47,0)),'Standardised Costs'!$C47,0)*(Calculations!$C$22)</f>
        <v>0</v>
      </c>
      <c r="X40" s="71">
        <f>IF(ISNUMBER(MATCH(X$4,'Standardised Costs'!$E47:$H47,0)),'Standardised Costs'!$C47,0)*(Calculations!$C$22)</f>
        <v>0</v>
      </c>
      <c r="Y40" s="71">
        <f>IF(ISNUMBER(MATCH(Y$4,'Standardised Costs'!$E47:$H47,0)),'Standardised Costs'!$C47,0)*(Calculations!$C$22)</f>
        <v>0</v>
      </c>
      <c r="Z40" s="71">
        <f>IF(ISNUMBER(MATCH(Z$4,'Standardised Costs'!$E47:$H47,0)),'Standardised Costs'!$C47,0)*(Calculations!$C$22)</f>
        <v>0</v>
      </c>
      <c r="AA40" s="71">
        <f>IF(ISNUMBER(MATCH(AA$4,'Standardised Costs'!$E47:$H47,0)),'Standardised Costs'!$C47,0)*(Calculations!$C$22)</f>
        <v>0</v>
      </c>
      <c r="AB40" s="71">
        <f>IF(ISNUMBER(MATCH(AB$4,'Standardised Costs'!$E47:$H47,0)),'Standardised Costs'!$C47,0)*(Calculations!$C$22)</f>
        <v>0</v>
      </c>
      <c r="AC40" s="71">
        <f>IF(ISNUMBER(MATCH(AC$4,'Standardised Costs'!$E47:$H47,0)),'Standardised Costs'!$C47,0)*(Calculations!$C$22)</f>
        <v>0</v>
      </c>
      <c r="AD40" s="71">
        <f>IF(ISNUMBER(MATCH(AD$4,'Standardised Costs'!$E47:$H47,0)),'Standardised Costs'!$C47,0)*(Calculations!$C$22)</f>
        <v>0</v>
      </c>
      <c r="AE40" s="71">
        <f>IF(ISNUMBER(MATCH(AE$4,'Standardised Costs'!$E47:$H47,0)),'Standardised Costs'!$C47,0)*(Calculations!$C$22)</f>
        <v>0</v>
      </c>
      <c r="AF40" s="71">
        <f>IF(ISNUMBER(MATCH(AF$4,'Standardised Costs'!$E47:$H47,0)),'Standardised Costs'!$C47,0)*(Calculations!$C$22)</f>
        <v>0</v>
      </c>
      <c r="AG40" s="71">
        <f>IF(ISNUMBER(MATCH(AG$4,'Standardised Costs'!$E47:$H47,0)),'Standardised Costs'!$C47,0)*(Calculations!$C$22)</f>
        <v>0</v>
      </c>
      <c r="AH40" s="71">
        <f>IF(ISNUMBER(MATCH(AH$4,'Standardised Costs'!$E47:$H47,0)),'Standardised Costs'!$C47,0)*(Calculations!$C$22)</f>
        <v>0</v>
      </c>
      <c r="AI40" s="71">
        <f>IF(ISNUMBER(MATCH(AI$4,'Standardised Costs'!$E47:$H47,0)),'Standardised Costs'!$C47,0)*(Calculations!$C$22)</f>
        <v>0</v>
      </c>
      <c r="AJ40" s="71">
        <f>IF(ISNUMBER(MATCH(AJ$4,'Standardised Costs'!$E47:$H47,0)),'Standardised Costs'!$C47,0)*(Calculations!$C$22)</f>
        <v>0</v>
      </c>
      <c r="AK40" s="71">
        <f>IF(ISNUMBER(MATCH(AK$4,'Standardised Costs'!$E47:$H47,0)),'Standardised Costs'!$C47,0)*(Calculations!$C$22)</f>
        <v>0</v>
      </c>
      <c r="AL40" s="71">
        <f>IF(ISNUMBER(MATCH(AL$4,'Standardised Costs'!$E47:$H47,0)),'Standardised Costs'!$C47,0)*(Calculations!$C$22)</f>
        <v>0</v>
      </c>
      <c r="AM40" s="71">
        <f>IF(ISNUMBER(MATCH(AM$4,'Standardised Costs'!$E47:$H47,0)),'Standardised Costs'!$C47,0)*(Calculations!$C$22)</f>
        <v>0</v>
      </c>
      <c r="AN40" s="71">
        <f>IF(ISNUMBER(MATCH(AN$4,'Standardised Costs'!$E47:$H47,0)),'Standardised Costs'!$C47,0)*(Calculations!$C$22)</f>
        <v>0</v>
      </c>
      <c r="AO40" s="71">
        <f>IF(ISNUMBER(MATCH(AO$4,'Standardised Costs'!$E47:$H47,0)),'Standardised Costs'!$C47,0)*(Calculations!$C$22)</f>
        <v>0</v>
      </c>
      <c r="AP40" s="71">
        <f>IF(ISNUMBER(MATCH(AP$4,'Standardised Costs'!$E47:$H47,0)),'Standardised Costs'!$C47,0)*(Calculations!$C$22)</f>
        <v>0</v>
      </c>
      <c r="AQ40" s="71">
        <f>IF(ISNUMBER(MATCH(AQ$4,'Standardised Costs'!$E47:$H47,0)),'Standardised Costs'!$C47,0)*(Calculations!$C$22)</f>
        <v>0</v>
      </c>
      <c r="AR40" s="71">
        <f>IF(ISNUMBER(MATCH(AR$4,'Standardised Costs'!$E47:$H47,0)),'Standardised Costs'!$C47,0)*(Calculations!$C$22)</f>
        <v>0</v>
      </c>
      <c r="AS40" s="71">
        <f>IF(ISNUMBER(MATCH(AS$4,'Standardised Costs'!$E47:$H47,0)),'Standardised Costs'!$C47,0)*(Calculations!$C$22)</f>
        <v>0</v>
      </c>
      <c r="AT40" s="71">
        <f>IF(ISNUMBER(MATCH(AT$4,'Standardised Costs'!$E47:$H47,0)),'Standardised Costs'!$C47,0)*(Calculations!$C$22)</f>
        <v>0</v>
      </c>
      <c r="AU40" s="71">
        <f>IF(ISNUMBER(MATCH(AU$4,'Standardised Costs'!$E47:$H47,0)),'Standardised Costs'!$C47,0)*(Calculations!$C$22)</f>
        <v>0</v>
      </c>
      <c r="AV40" s="71">
        <f>IF(ISNUMBER(MATCH(AV$4,'Standardised Costs'!$E47:$H47,0)),'Standardised Costs'!$C47,0)*(Calculations!$C$22)</f>
        <v>0</v>
      </c>
      <c r="AW40" s="71">
        <f>IF(ISNUMBER(MATCH(AW$4,'Standardised Costs'!$E47:$H47,0)),'Standardised Costs'!$C47,0)*(Calculations!$C$22)</f>
        <v>0</v>
      </c>
      <c r="AX40" s="71">
        <f>IF(ISNUMBER(MATCH(AX$4,'Standardised Costs'!$E47:$H47,0)),'Standardised Costs'!$C47,0)*(Calculations!$C$22)</f>
        <v>0</v>
      </c>
      <c r="AY40" s="71">
        <f>IF(ISNUMBER(MATCH(AY$4,'Standardised Costs'!$E47:$H47,0)),'Standardised Costs'!$C47,0)*(Calculations!$C$22)</f>
        <v>0</v>
      </c>
      <c r="AZ40" s="71">
        <f>IF(ISNUMBER(MATCH(AZ$4,'Standardised Costs'!$E47:$H47,0)),'Standardised Costs'!$C47,0)*(Calculations!$C$22)</f>
        <v>0</v>
      </c>
      <c r="BA40" s="71">
        <f>IF(ISNUMBER(MATCH(BA$4,'Standardised Costs'!$E47:$H47,0)),'Standardised Costs'!$C47,0)*(Calculations!$C$22)</f>
        <v>0</v>
      </c>
      <c r="BB40" s="71">
        <f>IF(ISNUMBER(MATCH(BB$4,'Standardised Costs'!$E47:$H47,0)),'Standardised Costs'!$C47,0)*(Calculations!$C$22)</f>
        <v>0</v>
      </c>
      <c r="BC40" s="71">
        <f>IF(ISNUMBER(MATCH(BC$4,'Standardised Costs'!$E47:$H47,0)),'Standardised Costs'!$C47,0)*(Calculations!$C$22)</f>
        <v>0</v>
      </c>
      <c r="BD40" s="71">
        <f>IF(ISNUMBER(MATCH(BD$4,'Standardised Costs'!$E47:$H47,0)),'Standardised Costs'!$C47,0)*(Calculations!$C$22)</f>
        <v>0</v>
      </c>
      <c r="BE40" s="71">
        <f>IF(ISNUMBER(MATCH(BE$4,'Standardised Costs'!$E47:$H47,0)),'Standardised Costs'!$C47,0)*(Calculations!$C$22)</f>
        <v>0</v>
      </c>
      <c r="BF40" s="71">
        <f>IF(ISNUMBER(MATCH(BF$4,'Standardised Costs'!$E47:$H47,0)),'Standardised Costs'!$C47,0)*(Calculations!$C$22)</f>
        <v>0</v>
      </c>
      <c r="BG40" s="71">
        <f>IF(ISNUMBER(MATCH(BG$4,'Standardised Costs'!$E47:$H47,0)),'Standardised Costs'!$C47,0)*(Calculations!$C$22)</f>
        <v>0</v>
      </c>
      <c r="BH40" s="71">
        <f>IF(ISNUMBER(MATCH(BH$4,'Standardised Costs'!$E47:$H47,0)),'Standardised Costs'!$C47,0)*(Calculations!$C$22)</f>
        <v>0</v>
      </c>
      <c r="BI40" s="71">
        <f>IF(ISNUMBER(MATCH(BI$4,'Standardised Costs'!$E47:$H47,0)),'Standardised Costs'!$C47,0)*(Calculations!$C$22)</f>
        <v>0</v>
      </c>
      <c r="BJ40" s="71">
        <f>IF(ISNUMBER(MATCH(BJ$4,'Standardised Costs'!$E47:$H47,0)),'Standardised Costs'!$C47,0)*(Calculations!$C$22)</f>
        <v>0</v>
      </c>
      <c r="BK40" s="71">
        <f>IF(ISNUMBER(MATCH(BK$4,'Standardised Costs'!$E47:$H47,0)),'Standardised Costs'!$C47,0)*(Calculations!$C$22)</f>
        <v>0</v>
      </c>
      <c r="BL40" s="71">
        <f>IF(ISNUMBER(MATCH(BL$4,'Standardised Costs'!$E47:$H47,0)),'Standardised Costs'!$C47,0)*(Calculations!$C$22)</f>
        <v>0</v>
      </c>
      <c r="BM40" s="71">
        <f>IF(ISNUMBER(MATCH(BM$4,'Standardised Costs'!$E47:$H47,0)),'Standardised Costs'!$C47,0)*(Calculations!$C$22)</f>
        <v>0</v>
      </c>
      <c r="BN40" s="71">
        <f>IF(ISNUMBER(MATCH(BN$4,'Standardised Costs'!$E47:$H47,0)),'Standardised Costs'!$C47,0)*(Calculations!$C$22)</f>
        <v>0</v>
      </c>
      <c r="BO40" s="71">
        <f>IF(ISNUMBER(MATCH(BO$4,'Standardised Costs'!$E47:$H47,0)),'Standardised Costs'!$C47,0)*(Calculations!$C$22)</f>
        <v>0</v>
      </c>
      <c r="BP40" s="71">
        <f>IF(ISNUMBER(MATCH(BP$4,'Standardised Costs'!$E47:$H47,0)),'Standardised Costs'!$C47,0)*(Calculations!$C$22)</f>
        <v>0</v>
      </c>
      <c r="BQ40" s="71">
        <f>IF(ISNUMBER(MATCH(BQ$4,'Standardised Costs'!$E47:$H47,0)),'Standardised Costs'!$C47,0)*(Calculations!$C$22)</f>
        <v>0</v>
      </c>
      <c r="BR40" s="71">
        <f>IF(ISNUMBER(MATCH(BR$4,'Standardised Costs'!$E47:$H47,0)),'Standardised Costs'!$C47,0)*(Calculations!$C$22)</f>
        <v>0</v>
      </c>
      <c r="BS40" s="71">
        <f>IF(ISNUMBER(MATCH(BS$4,'Standardised Costs'!$E47:$H47,0)),'Standardised Costs'!$C47,0)*(Calculations!$C$22)</f>
        <v>0</v>
      </c>
      <c r="BT40" s="71">
        <f>IF(ISNUMBER(MATCH(BT$4,'Standardised Costs'!$E47:$H47,0)),'Standardised Costs'!$C47,0)*(Calculations!$C$22)</f>
        <v>0</v>
      </c>
      <c r="BU40" s="71">
        <f>IF(ISNUMBER(MATCH(BU$4,'Standardised Costs'!$E47:$H47,0)),'Standardised Costs'!$C47,0)*(Calculations!$C$22)</f>
        <v>0</v>
      </c>
      <c r="BV40" s="71">
        <f>IF(ISNUMBER(MATCH(BV$4,'Standardised Costs'!$E47:$H47,0)),'Standardised Costs'!$C47,0)*(Calculations!$C$22)</f>
        <v>0</v>
      </c>
      <c r="BW40" s="71">
        <f>IF(ISNUMBER(MATCH(BW$4,'Standardised Costs'!$E47:$H47,0)),'Standardised Costs'!$C47,0)*(Calculations!$C$22)</f>
        <v>0</v>
      </c>
      <c r="BX40" s="71">
        <f>IF(ISNUMBER(MATCH(BX$4,'Standardised Costs'!$E47:$H47,0)),'Standardised Costs'!$C47,0)*(Calculations!$C$22)</f>
        <v>0</v>
      </c>
      <c r="BY40" s="71">
        <f>IF(ISNUMBER(MATCH(BY$4,'Standardised Costs'!$E47:$H47,0)),'Standardised Costs'!$C47,0)*(Calculations!$C$22)</f>
        <v>0</v>
      </c>
      <c r="BZ40" s="71">
        <f>IF(ISNUMBER(MATCH(BZ$4,'Standardised Costs'!$E47:$H47,0)),'Standardised Costs'!$C47,0)*(Calculations!$C$22)</f>
        <v>0</v>
      </c>
      <c r="CA40" s="71">
        <f>IF(ISNUMBER(MATCH(CA$4,'Standardised Costs'!$E47:$H47,0)),'Standardised Costs'!$C47,0)*(Calculations!$C$22)</f>
        <v>0</v>
      </c>
      <c r="CB40" s="71">
        <f>IF(ISNUMBER(MATCH(CB$4,'Standardised Costs'!$E47:$H47,0)),'Standardised Costs'!$C47,0)*(Calculations!$C$22)</f>
        <v>0</v>
      </c>
      <c r="CC40" s="71">
        <f>IF(ISNUMBER(MATCH(CC$4,'Standardised Costs'!$E47:$H47,0)),'Standardised Costs'!$C47,0)*(Calculations!$C$22)</f>
        <v>0</v>
      </c>
      <c r="CD40" s="71">
        <f>IF(ISNUMBER(MATCH(CD$4,'Standardised Costs'!$E47:$H47,0)),'Standardised Costs'!$C47,0)*(Calculations!$C$22)</f>
        <v>0</v>
      </c>
      <c r="CE40" s="71">
        <f>IF(ISNUMBER(MATCH(CE$4,'Standardised Costs'!$E47:$H47,0)),'Standardised Costs'!$C47,0)*(Calculations!$C$22)</f>
        <v>0</v>
      </c>
      <c r="CF40" s="71">
        <f>IF(ISNUMBER(MATCH(CF$4,'Standardised Costs'!$E47:$H47,0)),'Standardised Costs'!$C47,0)*(Calculations!$C$22)</f>
        <v>0</v>
      </c>
      <c r="CG40" s="71">
        <f>IF(ISNUMBER(MATCH(CG$4,'Standardised Costs'!$E47:$H47,0)),'Standardised Costs'!$C47,0)*(Calculations!$C$22)</f>
        <v>0</v>
      </c>
      <c r="CH40" s="71">
        <f>IF(ISNUMBER(MATCH(CH$4,'Standardised Costs'!$E47:$H47,0)),'Standardised Costs'!$C47,0)*(Calculations!$C$22)</f>
        <v>0</v>
      </c>
      <c r="CI40" s="71">
        <f>IF(ISNUMBER(MATCH(CI$4,'Standardised Costs'!$E47:$H47,0)),'Standardised Costs'!$C47,0)*(Calculations!$C$22)</f>
        <v>0</v>
      </c>
      <c r="CJ40" s="71">
        <f>IF(ISNUMBER(MATCH(CJ$4,'Standardised Costs'!$E47:$H47,0)),'Standardised Costs'!$C47,0)*(Calculations!$C$22)</f>
        <v>0</v>
      </c>
      <c r="CK40" s="71">
        <f>IF(ISNUMBER(MATCH(CK$4,'Standardised Costs'!$E47:$H47,0)),'Standardised Costs'!$C47,0)*(Calculations!$C$22)</f>
        <v>0</v>
      </c>
      <c r="CL40" s="71">
        <f>IF(ISNUMBER(MATCH(CL$4,'Standardised Costs'!$E47:$H47,0)),'Standardised Costs'!$C47,0)*(Calculations!$C$22)</f>
        <v>0</v>
      </c>
      <c r="CM40" s="71">
        <f>IF(ISNUMBER(MATCH(CM$4,'Standardised Costs'!$E47:$H47,0)),'Standardised Costs'!$C47,0)*(Calculations!$C$22)</f>
        <v>0</v>
      </c>
      <c r="CN40" s="71">
        <f>IF(ISNUMBER(MATCH(CN$4,'Standardised Costs'!$E47:$H47,0)),'Standardised Costs'!$C47,0)*(Calculations!$C$22)</f>
        <v>0</v>
      </c>
      <c r="CO40" s="71">
        <f>IF(ISNUMBER(MATCH(CO$4,'Standardised Costs'!$E47:$H47,0)),'Standardised Costs'!$C47,0)*(Calculations!$C$22)</f>
        <v>0</v>
      </c>
      <c r="CP40" s="71">
        <f>IF(ISNUMBER(MATCH(CP$4,'Standardised Costs'!$E47:$H47,0)),'Standardised Costs'!$C47,0)*(Calculations!$C$22)</f>
        <v>0</v>
      </c>
      <c r="CQ40" s="71">
        <f>IF(ISNUMBER(MATCH(CQ$4,'Standardised Costs'!$E47:$H47,0)),'Standardised Costs'!$C47,0)*(Calculations!$C$22)</f>
        <v>0</v>
      </c>
      <c r="CR40" s="71">
        <f>IF(ISNUMBER(MATCH(CR$4,'Standardised Costs'!$E47:$H47,0)),'Standardised Costs'!$C47,0)*(Calculations!$C$22)</f>
        <v>0</v>
      </c>
      <c r="CS40" s="71">
        <f>IF(ISNUMBER(MATCH(CS$4,'Standardised Costs'!$E47:$H47,0)),'Standardised Costs'!$C47,0)*(Calculations!$C$22)</f>
        <v>0</v>
      </c>
      <c r="CT40" s="71">
        <f>IF(ISNUMBER(MATCH(CT$4,'Standardised Costs'!$E47:$H47,0)),'Standardised Costs'!$C47,0)*(Calculations!$C$22)</f>
        <v>0</v>
      </c>
      <c r="CU40" s="71">
        <f>IF(ISNUMBER(MATCH(CU$4,'Standardised Costs'!$E47:$H47,0)),'Standardised Costs'!$C47,0)*(Calculations!$C$22)</f>
        <v>0</v>
      </c>
      <c r="CV40" s="71">
        <f>IF(ISNUMBER(MATCH(CV$4,'Standardised Costs'!$E47:$H47,0)),'Standardised Costs'!$C47,0)*(Calculations!$C$22)</f>
        <v>0</v>
      </c>
      <c r="CW40" s="71">
        <f>IF(ISNUMBER(MATCH(CW$4,'Standardised Costs'!$E47:$H47,0)),'Standardised Costs'!$C47,0)*(Calculations!$C$22)</f>
        <v>0</v>
      </c>
      <c r="CX40" s="71">
        <f>IF(ISNUMBER(MATCH(CX$4,'Standardised Costs'!$E47:$H47,0)),'Standardised Costs'!$C47,0)*(Calculations!$C$22)</f>
        <v>0</v>
      </c>
      <c r="CY40" s="71">
        <f>IF(ISNUMBER(MATCH(CY$4,'Standardised Costs'!$E47:$H47,0)),'Standardised Costs'!$C47,0)*(Calculations!$C$22)</f>
        <v>0</v>
      </c>
    </row>
    <row r="41" spans="1:103" s="68" customFormat="1" ht="12.75" customHeight="1" x14ac:dyDescent="0.2">
      <c r="A41" s="328"/>
      <c r="B41" s="73" t="s">
        <v>215</v>
      </c>
      <c r="C41" s="72">
        <f t="shared" ref="C41:C72" si="1">SUM(D41:CY41)</f>
        <v>0</v>
      </c>
      <c r="D41" s="71">
        <f>IF(ISNUMBER(MATCH(D$4,'Standardised Costs'!$E49:$H49,0)),'Standardised Costs'!$C49,0)*(SUM(Inputs!$C$53,Inputs!$C$57))</f>
        <v>0</v>
      </c>
      <c r="E41" s="71">
        <f>IF(ISNUMBER(MATCH(E$4,'Standardised Costs'!$E49:$H49,0)),'Standardised Costs'!$C49,0)*(SUM(Inputs!$C$53,Inputs!$C$57))</f>
        <v>0</v>
      </c>
      <c r="F41" s="71">
        <f>IF(ISNUMBER(MATCH(F$4,'Standardised Costs'!$E49:$H49,0)),'Standardised Costs'!$C49,0)*(SUM(Inputs!$C$53,Inputs!$C$57))</f>
        <v>0</v>
      </c>
      <c r="G41" s="71">
        <f>IF(ISNUMBER(MATCH(G$4,'Standardised Costs'!$E49:$H49,0)),'Standardised Costs'!$C49,0)*(SUM(Inputs!$C$53,Inputs!$C$57))</f>
        <v>0</v>
      </c>
      <c r="H41" s="71">
        <f>IF(ISNUMBER(MATCH(H$4,'Standardised Costs'!$E49:$H49,0)),'Standardised Costs'!$C49,0)*(SUM(Inputs!$C$53,Inputs!$C$57))</f>
        <v>0</v>
      </c>
      <c r="I41" s="71">
        <f>IF(ISNUMBER(MATCH(I$4,'Standardised Costs'!$E49:$H49,0)),'Standardised Costs'!$C49,0)*(SUM(Inputs!$C$53,Inputs!$C$57))</f>
        <v>0</v>
      </c>
      <c r="J41" s="71">
        <f>IF(ISNUMBER(MATCH(J$4,'Standardised Costs'!$E49:$H49,0)),'Standardised Costs'!$C49,0)*(SUM(Inputs!$C$53,Inputs!$C$57))</f>
        <v>0</v>
      </c>
      <c r="K41" s="71">
        <f>IF(ISNUMBER(MATCH(K$4,'Standardised Costs'!$E49:$H49,0)),'Standardised Costs'!$C49,0)*(SUM(Inputs!$C$53,Inputs!$C$57))</f>
        <v>0</v>
      </c>
      <c r="L41" s="71">
        <f>IF(ISNUMBER(MATCH(L$4,'Standardised Costs'!$E49:$H49,0)),'Standardised Costs'!$C49,0)*(SUM(Inputs!$C$53,Inputs!$C$57))</f>
        <v>0</v>
      </c>
      <c r="M41" s="71">
        <f>IF(ISNUMBER(MATCH(M$4,'Standardised Costs'!$E49:$H49,0)),'Standardised Costs'!$C49,0)*(SUM(Inputs!$C$53,Inputs!$C$57))</f>
        <v>0</v>
      </c>
      <c r="N41" s="71">
        <f>IF(ISNUMBER(MATCH(N$4,'Standardised Costs'!$E49:$H49,0)),'Standardised Costs'!$C49,0)*(SUM(Inputs!$C$53,Inputs!$C$57))</f>
        <v>0</v>
      </c>
      <c r="O41" s="71">
        <f>IF(ISNUMBER(MATCH(O$4,'Standardised Costs'!$E49:$H49,0)),'Standardised Costs'!$C49,0)*(SUM(Inputs!$C$53,Inputs!$C$57))</f>
        <v>0</v>
      </c>
      <c r="P41" s="71">
        <f>IF(ISNUMBER(MATCH(P$4,'Standardised Costs'!$E49:$H49,0)),'Standardised Costs'!$C49,0)*(SUM(Inputs!$C$53,Inputs!$C$57))</f>
        <v>0</v>
      </c>
      <c r="Q41" s="71">
        <f>IF(ISNUMBER(MATCH(Q$4,'Standardised Costs'!$E49:$H49,0)),'Standardised Costs'!$C49,0)*(SUM(Inputs!$C$53,Inputs!$C$57))</f>
        <v>0</v>
      </c>
      <c r="R41" s="71">
        <f>IF(ISNUMBER(MATCH(R$4,'Standardised Costs'!$E49:$H49,0)),'Standardised Costs'!$C49,0)*(SUM(Inputs!$C$53,Inputs!$C$57))</f>
        <v>0</v>
      </c>
      <c r="S41" s="71">
        <f>IF(ISNUMBER(MATCH(S$4,'Standardised Costs'!$E49:$H49,0)),'Standardised Costs'!$C49,0)*(SUM(Inputs!$C$53,Inputs!$C$57))</f>
        <v>0</v>
      </c>
      <c r="T41" s="71">
        <f>IF(ISNUMBER(MATCH(T$4,'Standardised Costs'!$E49:$H49,0)),'Standardised Costs'!$C49,0)*(SUM(Inputs!$C$53,Inputs!$C$57))</f>
        <v>0</v>
      </c>
      <c r="U41" s="71">
        <f>IF(ISNUMBER(MATCH(U$4,'Standardised Costs'!$E49:$H49,0)),'Standardised Costs'!$C49,0)*(SUM(Inputs!$C$53,Inputs!$C$57))</f>
        <v>0</v>
      </c>
      <c r="V41" s="71">
        <f>IF(ISNUMBER(MATCH(V$4,'Standardised Costs'!$E49:$H49,0)),'Standardised Costs'!$C49,0)*(SUM(Inputs!$C$53,Inputs!$C$57))</f>
        <v>0</v>
      </c>
      <c r="W41" s="71">
        <f>IF(ISNUMBER(MATCH(W$4,'Standardised Costs'!$E49:$H49,0)),'Standardised Costs'!$C49,0)*(SUM(Inputs!$C$53,Inputs!$C$57))</f>
        <v>0</v>
      </c>
      <c r="X41" s="71">
        <f>IF(ISNUMBER(MATCH(X$4,'Standardised Costs'!$E49:$H49,0)),'Standardised Costs'!$C49,0)*(SUM(Inputs!$C$53,Inputs!$C$57))</f>
        <v>0</v>
      </c>
      <c r="Y41" s="71">
        <f>IF(ISNUMBER(MATCH(Y$4,'Standardised Costs'!$E49:$H49,0)),'Standardised Costs'!$C49,0)*(SUM(Inputs!$C$53,Inputs!$C$57))</f>
        <v>0</v>
      </c>
      <c r="Z41" s="71">
        <f>IF(ISNUMBER(MATCH(Z$4,'Standardised Costs'!$E49:$H49,0)),'Standardised Costs'!$C49,0)*(SUM(Inputs!$C$53,Inputs!$C$57))</f>
        <v>0</v>
      </c>
      <c r="AA41" s="71">
        <f>IF(ISNUMBER(MATCH(AA$4,'Standardised Costs'!$E49:$H49,0)),'Standardised Costs'!$C49,0)*(SUM(Inputs!$C$53,Inputs!$C$57))</f>
        <v>0</v>
      </c>
      <c r="AB41" s="71">
        <f>IF(ISNUMBER(MATCH(AB$4,'Standardised Costs'!$E49:$H49,0)),'Standardised Costs'!$C49,0)*(SUM(Inputs!$C$53,Inputs!$C$57))</f>
        <v>0</v>
      </c>
      <c r="AC41" s="71">
        <f>IF(ISNUMBER(MATCH(AC$4,'Standardised Costs'!$E49:$H49,0)),'Standardised Costs'!$C49,0)*(SUM(Inputs!$C$53,Inputs!$C$57))</f>
        <v>0</v>
      </c>
      <c r="AD41" s="71">
        <f>IF(ISNUMBER(MATCH(AD$4,'Standardised Costs'!$E49:$H49,0)),'Standardised Costs'!$C49,0)*(SUM(Inputs!$C$53,Inputs!$C$57))</f>
        <v>0</v>
      </c>
      <c r="AE41" s="71">
        <f>IF(ISNUMBER(MATCH(AE$4,'Standardised Costs'!$E49:$H49,0)),'Standardised Costs'!$C49,0)*(SUM(Inputs!$C$53,Inputs!$C$57))</f>
        <v>0</v>
      </c>
      <c r="AF41" s="71">
        <f>IF(ISNUMBER(MATCH(AF$4,'Standardised Costs'!$E49:$H49,0)),'Standardised Costs'!$C49,0)*(SUM(Inputs!$C$53,Inputs!$C$57))</f>
        <v>0</v>
      </c>
      <c r="AG41" s="71">
        <f>IF(ISNUMBER(MATCH(AG$4,'Standardised Costs'!$E49:$H49,0)),'Standardised Costs'!$C49,0)*(SUM(Inputs!$C$53,Inputs!$C$57))</f>
        <v>0</v>
      </c>
      <c r="AH41" s="71">
        <f>IF(ISNUMBER(MATCH(AH$4,'Standardised Costs'!$E49:$H49,0)),'Standardised Costs'!$C49,0)*(SUM(Inputs!$C$53,Inputs!$C$57))</f>
        <v>0</v>
      </c>
      <c r="AI41" s="71">
        <f>IF(ISNUMBER(MATCH(AI$4,'Standardised Costs'!$E49:$H49,0)),'Standardised Costs'!$C49,0)*(SUM(Inputs!$C$53,Inputs!$C$57))</f>
        <v>0</v>
      </c>
      <c r="AJ41" s="71">
        <f>IF(ISNUMBER(MATCH(AJ$4,'Standardised Costs'!$E49:$H49,0)),'Standardised Costs'!$C49,0)*(SUM(Inputs!$C$53,Inputs!$C$57))</f>
        <v>0</v>
      </c>
      <c r="AK41" s="71">
        <f>IF(ISNUMBER(MATCH(AK$4,'Standardised Costs'!$E49:$H49,0)),'Standardised Costs'!$C49,0)*(SUM(Inputs!$C$53,Inputs!$C$57))</f>
        <v>0</v>
      </c>
      <c r="AL41" s="71">
        <f>IF(ISNUMBER(MATCH(AL$4,'Standardised Costs'!$E49:$H49,0)),'Standardised Costs'!$C49,0)*(SUM(Inputs!$C$53,Inputs!$C$57))</f>
        <v>0</v>
      </c>
      <c r="AM41" s="71">
        <f>IF(ISNUMBER(MATCH(AM$4,'Standardised Costs'!$E49:$H49,0)),'Standardised Costs'!$C49,0)*(SUM(Inputs!$C$53,Inputs!$C$57))</f>
        <v>0</v>
      </c>
      <c r="AN41" s="71">
        <f>IF(ISNUMBER(MATCH(AN$4,'Standardised Costs'!$E49:$H49,0)),'Standardised Costs'!$C49,0)*(SUM(Inputs!$C$53,Inputs!$C$57))</f>
        <v>0</v>
      </c>
      <c r="AO41" s="71">
        <f>IF(ISNUMBER(MATCH(AO$4,'Standardised Costs'!$E49:$H49,0)),'Standardised Costs'!$C49,0)*(SUM(Inputs!$C$53,Inputs!$C$57))</f>
        <v>0</v>
      </c>
      <c r="AP41" s="71">
        <f>IF(ISNUMBER(MATCH(AP$4,'Standardised Costs'!$E49:$H49,0)),'Standardised Costs'!$C49,0)*(SUM(Inputs!$C$53,Inputs!$C$57))</f>
        <v>0</v>
      </c>
      <c r="AQ41" s="71">
        <f>IF(ISNUMBER(MATCH(AQ$4,'Standardised Costs'!$E49:$H49,0)),'Standardised Costs'!$C49,0)*(SUM(Inputs!$C$53,Inputs!$C$57))</f>
        <v>0</v>
      </c>
      <c r="AR41" s="71">
        <f>IF(ISNUMBER(MATCH(AR$4,'Standardised Costs'!$E49:$H49,0)),'Standardised Costs'!$C49,0)*(SUM(Inputs!$C$53,Inputs!$C$57))</f>
        <v>0</v>
      </c>
      <c r="AS41" s="71">
        <f>IF(ISNUMBER(MATCH(AS$4,'Standardised Costs'!$E49:$H49,0)),'Standardised Costs'!$C49,0)*(SUM(Inputs!$C$53,Inputs!$C$57))</f>
        <v>0</v>
      </c>
      <c r="AT41" s="71">
        <f>IF(ISNUMBER(MATCH(AT$4,'Standardised Costs'!$E49:$H49,0)),'Standardised Costs'!$C49,0)*(SUM(Inputs!$C$53,Inputs!$C$57))</f>
        <v>0</v>
      </c>
      <c r="AU41" s="71">
        <f>IF(ISNUMBER(MATCH(AU$4,'Standardised Costs'!$E49:$H49,0)),'Standardised Costs'!$C49,0)*(SUM(Inputs!$C$53,Inputs!$C$57))</f>
        <v>0</v>
      </c>
      <c r="AV41" s="71">
        <f>IF(ISNUMBER(MATCH(AV$4,'Standardised Costs'!$E49:$H49,0)),'Standardised Costs'!$C49,0)*(SUM(Inputs!$C$53,Inputs!$C$57))</f>
        <v>0</v>
      </c>
      <c r="AW41" s="71">
        <f>IF(ISNUMBER(MATCH(AW$4,'Standardised Costs'!$E49:$H49,0)),'Standardised Costs'!$C49,0)*(SUM(Inputs!$C$53,Inputs!$C$57))</f>
        <v>0</v>
      </c>
      <c r="AX41" s="71">
        <f>IF(ISNUMBER(MATCH(AX$4,'Standardised Costs'!$E49:$H49,0)),'Standardised Costs'!$C49,0)*(SUM(Inputs!$C$53,Inputs!$C$57))</f>
        <v>0</v>
      </c>
      <c r="AY41" s="71">
        <f>IF(ISNUMBER(MATCH(AY$4,'Standardised Costs'!$E49:$H49,0)),'Standardised Costs'!$C49,0)*(SUM(Inputs!$C$53,Inputs!$C$57))</f>
        <v>0</v>
      </c>
      <c r="AZ41" s="71">
        <f>IF(ISNUMBER(MATCH(AZ$4,'Standardised Costs'!$E49:$H49,0)),'Standardised Costs'!$C49,0)*(SUM(Inputs!$C$53,Inputs!$C$57))</f>
        <v>0</v>
      </c>
      <c r="BA41" s="71">
        <f>IF(ISNUMBER(MATCH(BA$4,'Standardised Costs'!$E49:$H49,0)),'Standardised Costs'!$C49,0)*(SUM(Inputs!$C$53,Inputs!$C$57))</f>
        <v>0</v>
      </c>
      <c r="BB41" s="71">
        <f>IF(ISNUMBER(MATCH(BB$4,'Standardised Costs'!$E49:$H49,0)),'Standardised Costs'!$C49,0)*(SUM(Inputs!$C$53,Inputs!$C$57))</f>
        <v>0</v>
      </c>
      <c r="BC41" s="71">
        <f>IF(ISNUMBER(MATCH(BC$4,'Standardised Costs'!$E49:$H49,0)),'Standardised Costs'!$C49,0)*(SUM(Inputs!$C$53,Inputs!$C$57))</f>
        <v>0</v>
      </c>
      <c r="BD41" s="71">
        <f>IF(ISNUMBER(MATCH(BD$4,'Standardised Costs'!$E49:$H49,0)),'Standardised Costs'!$C49,0)*(SUM(Inputs!$C$53,Inputs!$C$57))</f>
        <v>0</v>
      </c>
      <c r="BE41" s="71">
        <f>IF(ISNUMBER(MATCH(BE$4,'Standardised Costs'!$E49:$H49,0)),'Standardised Costs'!$C49,0)*(SUM(Inputs!$C$53,Inputs!$C$57))</f>
        <v>0</v>
      </c>
      <c r="BF41" s="71">
        <f>IF(ISNUMBER(MATCH(BF$4,'Standardised Costs'!$E49:$H49,0)),'Standardised Costs'!$C49,0)*(SUM(Inputs!$C$53,Inputs!$C$57))</f>
        <v>0</v>
      </c>
      <c r="BG41" s="71">
        <f>IF(ISNUMBER(MATCH(BG$4,'Standardised Costs'!$E49:$H49,0)),'Standardised Costs'!$C49,0)*(SUM(Inputs!$C$53,Inputs!$C$57))</f>
        <v>0</v>
      </c>
      <c r="BH41" s="71">
        <f>IF(ISNUMBER(MATCH(BH$4,'Standardised Costs'!$E49:$H49,0)),'Standardised Costs'!$C49,0)*(SUM(Inputs!$C$53,Inputs!$C$57))</f>
        <v>0</v>
      </c>
      <c r="BI41" s="71">
        <f>IF(ISNUMBER(MATCH(BI$4,'Standardised Costs'!$E49:$H49,0)),'Standardised Costs'!$C49,0)*(SUM(Inputs!$C$53,Inputs!$C$57))</f>
        <v>0</v>
      </c>
      <c r="BJ41" s="71">
        <f>IF(ISNUMBER(MATCH(BJ$4,'Standardised Costs'!$E49:$H49,0)),'Standardised Costs'!$C49,0)*(SUM(Inputs!$C$53,Inputs!$C$57))</f>
        <v>0</v>
      </c>
      <c r="BK41" s="71">
        <f>IF(ISNUMBER(MATCH(BK$4,'Standardised Costs'!$E49:$H49,0)),'Standardised Costs'!$C49,0)*(SUM(Inputs!$C$53,Inputs!$C$57))</f>
        <v>0</v>
      </c>
      <c r="BL41" s="71">
        <f>IF(ISNUMBER(MATCH(BL$4,'Standardised Costs'!$E49:$H49,0)),'Standardised Costs'!$C49,0)*(SUM(Inputs!$C$53,Inputs!$C$57))</f>
        <v>0</v>
      </c>
      <c r="BM41" s="71">
        <f>IF(ISNUMBER(MATCH(BM$4,'Standardised Costs'!$E49:$H49,0)),'Standardised Costs'!$C49,0)*(SUM(Inputs!$C$53,Inputs!$C$57))</f>
        <v>0</v>
      </c>
      <c r="BN41" s="71">
        <f>IF(ISNUMBER(MATCH(BN$4,'Standardised Costs'!$E49:$H49,0)),'Standardised Costs'!$C49,0)*(SUM(Inputs!$C$53,Inputs!$C$57))</f>
        <v>0</v>
      </c>
      <c r="BO41" s="71">
        <f>IF(ISNUMBER(MATCH(BO$4,'Standardised Costs'!$E49:$H49,0)),'Standardised Costs'!$C49,0)*(SUM(Inputs!$C$53,Inputs!$C$57))</f>
        <v>0</v>
      </c>
      <c r="BP41" s="71">
        <f>IF(ISNUMBER(MATCH(BP$4,'Standardised Costs'!$E49:$H49,0)),'Standardised Costs'!$C49,0)*(SUM(Inputs!$C$53,Inputs!$C$57))</f>
        <v>0</v>
      </c>
      <c r="BQ41" s="71">
        <f>IF(ISNUMBER(MATCH(BQ$4,'Standardised Costs'!$E49:$H49,0)),'Standardised Costs'!$C49,0)*(SUM(Inputs!$C$53,Inputs!$C$57))</f>
        <v>0</v>
      </c>
      <c r="BR41" s="71">
        <f>IF(ISNUMBER(MATCH(BR$4,'Standardised Costs'!$E49:$H49,0)),'Standardised Costs'!$C49,0)*(SUM(Inputs!$C$53,Inputs!$C$57))</f>
        <v>0</v>
      </c>
      <c r="BS41" s="71">
        <f>IF(ISNUMBER(MATCH(BS$4,'Standardised Costs'!$E49:$H49,0)),'Standardised Costs'!$C49,0)*(SUM(Inputs!$C$53,Inputs!$C$57))</f>
        <v>0</v>
      </c>
      <c r="BT41" s="71">
        <f>IF(ISNUMBER(MATCH(BT$4,'Standardised Costs'!$E49:$H49,0)),'Standardised Costs'!$C49,0)*(SUM(Inputs!$C$53,Inputs!$C$57))</f>
        <v>0</v>
      </c>
      <c r="BU41" s="71">
        <f>IF(ISNUMBER(MATCH(BU$4,'Standardised Costs'!$E49:$H49,0)),'Standardised Costs'!$C49,0)*(SUM(Inputs!$C$53,Inputs!$C$57))</f>
        <v>0</v>
      </c>
      <c r="BV41" s="71">
        <f>IF(ISNUMBER(MATCH(BV$4,'Standardised Costs'!$E49:$H49,0)),'Standardised Costs'!$C49,0)*(SUM(Inputs!$C$53,Inputs!$C$57))</f>
        <v>0</v>
      </c>
      <c r="BW41" s="71">
        <f>IF(ISNUMBER(MATCH(BW$4,'Standardised Costs'!$E49:$H49,0)),'Standardised Costs'!$C49,0)*(SUM(Inputs!$C$53,Inputs!$C$57))</f>
        <v>0</v>
      </c>
      <c r="BX41" s="71">
        <f>IF(ISNUMBER(MATCH(BX$4,'Standardised Costs'!$E49:$H49,0)),'Standardised Costs'!$C49,0)*(SUM(Inputs!$C$53,Inputs!$C$57))</f>
        <v>0</v>
      </c>
      <c r="BY41" s="71">
        <f>IF(ISNUMBER(MATCH(BY$4,'Standardised Costs'!$E49:$H49,0)),'Standardised Costs'!$C49,0)*(SUM(Inputs!$C$53,Inputs!$C$57))</f>
        <v>0</v>
      </c>
      <c r="BZ41" s="71">
        <f>IF(ISNUMBER(MATCH(BZ$4,'Standardised Costs'!$E49:$H49,0)),'Standardised Costs'!$C49,0)*(SUM(Inputs!$C$53,Inputs!$C$57))</f>
        <v>0</v>
      </c>
      <c r="CA41" s="71">
        <f>IF(ISNUMBER(MATCH(CA$4,'Standardised Costs'!$E49:$H49,0)),'Standardised Costs'!$C49,0)*(SUM(Inputs!$C$53,Inputs!$C$57))</f>
        <v>0</v>
      </c>
      <c r="CB41" s="71">
        <f>IF(ISNUMBER(MATCH(CB$4,'Standardised Costs'!$E49:$H49,0)),'Standardised Costs'!$C49,0)*(SUM(Inputs!$C$53,Inputs!$C$57))</f>
        <v>0</v>
      </c>
      <c r="CC41" s="71">
        <f>IF(ISNUMBER(MATCH(CC$4,'Standardised Costs'!$E49:$H49,0)),'Standardised Costs'!$C49,0)*(SUM(Inputs!$C$53,Inputs!$C$57))</f>
        <v>0</v>
      </c>
      <c r="CD41" s="71">
        <f>IF(ISNUMBER(MATCH(CD$4,'Standardised Costs'!$E49:$H49,0)),'Standardised Costs'!$C49,0)*(SUM(Inputs!$C$53,Inputs!$C$57))</f>
        <v>0</v>
      </c>
      <c r="CE41" s="71">
        <f>IF(ISNUMBER(MATCH(CE$4,'Standardised Costs'!$E49:$H49,0)),'Standardised Costs'!$C49,0)*(SUM(Inputs!$C$53,Inputs!$C$57))</f>
        <v>0</v>
      </c>
      <c r="CF41" s="71">
        <f>IF(ISNUMBER(MATCH(CF$4,'Standardised Costs'!$E49:$H49,0)),'Standardised Costs'!$C49,0)*(SUM(Inputs!$C$53,Inputs!$C$57))</f>
        <v>0</v>
      </c>
      <c r="CG41" s="71">
        <f>IF(ISNUMBER(MATCH(CG$4,'Standardised Costs'!$E49:$H49,0)),'Standardised Costs'!$C49,0)*(SUM(Inputs!$C$53,Inputs!$C$57))</f>
        <v>0</v>
      </c>
      <c r="CH41" s="71">
        <f>IF(ISNUMBER(MATCH(CH$4,'Standardised Costs'!$E49:$H49,0)),'Standardised Costs'!$C49,0)*(SUM(Inputs!$C$53,Inputs!$C$57))</f>
        <v>0</v>
      </c>
      <c r="CI41" s="71">
        <f>IF(ISNUMBER(MATCH(CI$4,'Standardised Costs'!$E49:$H49,0)),'Standardised Costs'!$C49,0)*(SUM(Inputs!$C$53,Inputs!$C$57))</f>
        <v>0</v>
      </c>
      <c r="CJ41" s="71">
        <f>IF(ISNUMBER(MATCH(CJ$4,'Standardised Costs'!$E49:$H49,0)),'Standardised Costs'!$C49,0)*(SUM(Inputs!$C$53,Inputs!$C$57))</f>
        <v>0</v>
      </c>
      <c r="CK41" s="71">
        <f>IF(ISNUMBER(MATCH(CK$4,'Standardised Costs'!$E49:$H49,0)),'Standardised Costs'!$C49,0)*(SUM(Inputs!$C$53,Inputs!$C$57))</f>
        <v>0</v>
      </c>
      <c r="CL41" s="71">
        <f>IF(ISNUMBER(MATCH(CL$4,'Standardised Costs'!$E49:$H49,0)),'Standardised Costs'!$C49,0)*(SUM(Inputs!$C$53,Inputs!$C$57))</f>
        <v>0</v>
      </c>
      <c r="CM41" s="71">
        <f>IF(ISNUMBER(MATCH(CM$4,'Standardised Costs'!$E49:$H49,0)),'Standardised Costs'!$C49,0)*(SUM(Inputs!$C$53,Inputs!$C$57))</f>
        <v>0</v>
      </c>
      <c r="CN41" s="71">
        <f>IF(ISNUMBER(MATCH(CN$4,'Standardised Costs'!$E49:$H49,0)),'Standardised Costs'!$C49,0)*(SUM(Inputs!$C$53,Inputs!$C$57))</f>
        <v>0</v>
      </c>
      <c r="CO41" s="71">
        <f>IF(ISNUMBER(MATCH(CO$4,'Standardised Costs'!$E49:$H49,0)),'Standardised Costs'!$C49,0)*(SUM(Inputs!$C$53,Inputs!$C$57))</f>
        <v>0</v>
      </c>
      <c r="CP41" s="71">
        <f>IF(ISNUMBER(MATCH(CP$4,'Standardised Costs'!$E49:$H49,0)),'Standardised Costs'!$C49,0)*(SUM(Inputs!$C$53,Inputs!$C$57))</f>
        <v>0</v>
      </c>
      <c r="CQ41" s="71">
        <f>IF(ISNUMBER(MATCH(CQ$4,'Standardised Costs'!$E49:$H49,0)),'Standardised Costs'!$C49,0)*(SUM(Inputs!$C$53,Inputs!$C$57))</f>
        <v>0</v>
      </c>
      <c r="CR41" s="71">
        <f>IF(ISNUMBER(MATCH(CR$4,'Standardised Costs'!$E49:$H49,0)),'Standardised Costs'!$C49,0)*(SUM(Inputs!$C$53,Inputs!$C$57))</f>
        <v>0</v>
      </c>
      <c r="CS41" s="71">
        <f>IF(ISNUMBER(MATCH(CS$4,'Standardised Costs'!$E49:$H49,0)),'Standardised Costs'!$C49,0)*(SUM(Inputs!$C$53,Inputs!$C$57))</f>
        <v>0</v>
      </c>
      <c r="CT41" s="71">
        <f>IF(ISNUMBER(MATCH(CT$4,'Standardised Costs'!$E49:$H49,0)),'Standardised Costs'!$C49,0)*(SUM(Inputs!$C$53,Inputs!$C$57))</f>
        <v>0</v>
      </c>
      <c r="CU41" s="71">
        <f>IF(ISNUMBER(MATCH(CU$4,'Standardised Costs'!$E49:$H49,0)),'Standardised Costs'!$C49,0)*(SUM(Inputs!$C$53,Inputs!$C$57))</f>
        <v>0</v>
      </c>
      <c r="CV41" s="71">
        <f>IF(ISNUMBER(MATCH(CV$4,'Standardised Costs'!$E49:$H49,0)),'Standardised Costs'!$C49,0)*(SUM(Inputs!$C$53,Inputs!$C$57))</f>
        <v>0</v>
      </c>
      <c r="CW41" s="71">
        <f>IF(ISNUMBER(MATCH(CW$4,'Standardised Costs'!$E49:$H49,0)),'Standardised Costs'!$C49,0)*(SUM(Inputs!$C$53,Inputs!$C$57))</f>
        <v>0</v>
      </c>
      <c r="CX41" s="71">
        <f>IF(ISNUMBER(MATCH(CX$4,'Standardised Costs'!$E49:$H49,0)),'Standardised Costs'!$C49,0)*(SUM(Inputs!$C$53,Inputs!$C$57))</f>
        <v>0</v>
      </c>
      <c r="CY41" s="71">
        <f>IF(ISNUMBER(MATCH(CY$4,'Standardised Costs'!$E49:$H49,0)),'Standardised Costs'!$C49,0)*(SUM(Inputs!$C$53,Inputs!$C$57))</f>
        <v>0</v>
      </c>
    </row>
    <row r="42" spans="1:103" s="68" customFormat="1" ht="12.75" customHeight="1" x14ac:dyDescent="0.2">
      <c r="A42" s="328"/>
      <c r="B42" s="73" t="s">
        <v>216</v>
      </c>
      <c r="C42" s="72">
        <f t="shared" si="1"/>
        <v>0</v>
      </c>
      <c r="D42" s="71">
        <f>IF(ISNUMBER(MATCH(D$4,'Standardised Costs'!$E50:$H50,0)),'Standardised Costs'!$C50,0)*(SUM(Inputs!$C$54,Inputs!$C$58))</f>
        <v>0</v>
      </c>
      <c r="E42" s="71">
        <f>IF(ISNUMBER(MATCH(E$4,'Standardised Costs'!$E50:$H50,0)),'Standardised Costs'!$C50,0)*(SUM(Inputs!$C$54,Inputs!$C$58))</f>
        <v>0</v>
      </c>
      <c r="F42" s="71">
        <f>IF(ISNUMBER(MATCH(F$4,'Standardised Costs'!$E50:$H50,0)),'Standardised Costs'!$C50,0)*(SUM(Inputs!$C$54,Inputs!$C$58))</f>
        <v>0</v>
      </c>
      <c r="G42" s="71">
        <f>IF(ISNUMBER(MATCH(G$4,'Standardised Costs'!$E50:$H50,0)),'Standardised Costs'!$C50,0)*(SUM(Inputs!$C$54,Inputs!$C$58))</f>
        <v>0</v>
      </c>
      <c r="H42" s="71">
        <f>IF(ISNUMBER(MATCH(H$4,'Standardised Costs'!$E50:$H50,0)),'Standardised Costs'!$C50,0)*(SUM(Inputs!$C$54,Inputs!$C$58))</f>
        <v>0</v>
      </c>
      <c r="I42" s="71">
        <f>IF(ISNUMBER(MATCH(I$4,'Standardised Costs'!$E50:$H50,0)),'Standardised Costs'!$C50,0)*(SUM(Inputs!$C$54,Inputs!$C$58))</f>
        <v>0</v>
      </c>
      <c r="J42" s="71">
        <f>IF(ISNUMBER(MATCH(J$4,'Standardised Costs'!$E50:$H50,0)),'Standardised Costs'!$C50,0)*(SUM(Inputs!$C$54,Inputs!$C$58))</f>
        <v>0</v>
      </c>
      <c r="K42" s="71">
        <f>IF(ISNUMBER(MATCH(K$4,'Standardised Costs'!$E50:$H50,0)),'Standardised Costs'!$C50,0)*(SUM(Inputs!$C$54,Inputs!$C$58))</f>
        <v>0</v>
      </c>
      <c r="L42" s="71">
        <f>IF(ISNUMBER(MATCH(L$4,'Standardised Costs'!$E50:$H50,0)),'Standardised Costs'!$C50,0)*(SUM(Inputs!$C$54,Inputs!$C$58))</f>
        <v>0</v>
      </c>
      <c r="M42" s="71">
        <f>IF(ISNUMBER(MATCH(M$4,'Standardised Costs'!$E50:$H50,0)),'Standardised Costs'!$C50,0)*(SUM(Inputs!$C$54,Inputs!$C$58))</f>
        <v>0</v>
      </c>
      <c r="N42" s="71">
        <f>IF(ISNUMBER(MATCH(N$4,'Standardised Costs'!$E50:$H50,0)),'Standardised Costs'!$C50,0)*(SUM(Inputs!$C$54,Inputs!$C$58))</f>
        <v>0</v>
      </c>
      <c r="O42" s="71">
        <f>IF(ISNUMBER(MATCH(O$4,'Standardised Costs'!$E50:$H50,0)),'Standardised Costs'!$C50,0)*(SUM(Inputs!$C$54,Inputs!$C$58))</f>
        <v>0</v>
      </c>
      <c r="P42" s="71">
        <f>IF(ISNUMBER(MATCH(P$4,'Standardised Costs'!$E50:$H50,0)),'Standardised Costs'!$C50,0)*(SUM(Inputs!$C$54,Inputs!$C$58))</f>
        <v>0</v>
      </c>
      <c r="Q42" s="71">
        <f>IF(ISNUMBER(MATCH(Q$4,'Standardised Costs'!$E50:$H50,0)),'Standardised Costs'!$C50,0)*(SUM(Inputs!$C$54,Inputs!$C$58))</f>
        <v>0</v>
      </c>
      <c r="R42" s="71">
        <f>IF(ISNUMBER(MATCH(R$4,'Standardised Costs'!$E50:$H50,0)),'Standardised Costs'!$C50,0)*(SUM(Inputs!$C$54,Inputs!$C$58))</f>
        <v>0</v>
      </c>
      <c r="S42" s="71">
        <f>IF(ISNUMBER(MATCH(S$4,'Standardised Costs'!$E50:$H50,0)),'Standardised Costs'!$C50,0)*(SUM(Inputs!$C$54,Inputs!$C$58))</f>
        <v>0</v>
      </c>
      <c r="T42" s="71">
        <f>IF(ISNUMBER(MATCH(T$4,'Standardised Costs'!$E50:$H50,0)),'Standardised Costs'!$C50,0)*(SUM(Inputs!$C$54,Inputs!$C$58))</f>
        <v>0</v>
      </c>
      <c r="U42" s="71">
        <f>IF(ISNUMBER(MATCH(U$4,'Standardised Costs'!$E50:$H50,0)),'Standardised Costs'!$C50,0)*(SUM(Inputs!$C$54,Inputs!$C$58))</f>
        <v>0</v>
      </c>
      <c r="V42" s="71">
        <f>IF(ISNUMBER(MATCH(V$4,'Standardised Costs'!$E50:$H50,0)),'Standardised Costs'!$C50,0)*(SUM(Inputs!$C$54,Inputs!$C$58))</f>
        <v>0</v>
      </c>
      <c r="W42" s="71">
        <f>IF(ISNUMBER(MATCH(W$4,'Standardised Costs'!$E50:$H50,0)),'Standardised Costs'!$C50,0)*(SUM(Inputs!$C$54,Inputs!$C$58))</f>
        <v>0</v>
      </c>
      <c r="X42" s="71">
        <f>IF(ISNUMBER(MATCH(X$4,'Standardised Costs'!$E50:$H50,0)),'Standardised Costs'!$C50,0)*(SUM(Inputs!$C$54,Inputs!$C$58))</f>
        <v>0</v>
      </c>
      <c r="Y42" s="71">
        <f>IF(ISNUMBER(MATCH(Y$4,'Standardised Costs'!$E50:$H50,0)),'Standardised Costs'!$C50,0)*(SUM(Inputs!$C$54,Inputs!$C$58))</f>
        <v>0</v>
      </c>
      <c r="Z42" s="71">
        <f>IF(ISNUMBER(MATCH(Z$4,'Standardised Costs'!$E50:$H50,0)),'Standardised Costs'!$C50,0)*(SUM(Inputs!$C$54,Inputs!$C$58))</f>
        <v>0</v>
      </c>
      <c r="AA42" s="71">
        <f>IF(ISNUMBER(MATCH(AA$4,'Standardised Costs'!$E50:$H50,0)),'Standardised Costs'!$C50,0)*(SUM(Inputs!$C$54,Inputs!$C$58))</f>
        <v>0</v>
      </c>
      <c r="AB42" s="71">
        <f>IF(ISNUMBER(MATCH(AB$4,'Standardised Costs'!$E50:$H50,0)),'Standardised Costs'!$C50,0)*(SUM(Inputs!$C$54,Inputs!$C$58))</f>
        <v>0</v>
      </c>
      <c r="AC42" s="71">
        <f>IF(ISNUMBER(MATCH(AC$4,'Standardised Costs'!$E50:$H50,0)),'Standardised Costs'!$C50,0)*(SUM(Inputs!$C$54,Inputs!$C$58))</f>
        <v>0</v>
      </c>
      <c r="AD42" s="71">
        <f>IF(ISNUMBER(MATCH(AD$4,'Standardised Costs'!$E50:$H50,0)),'Standardised Costs'!$C50,0)*(SUM(Inputs!$C$54,Inputs!$C$58))</f>
        <v>0</v>
      </c>
      <c r="AE42" s="71">
        <f>IF(ISNUMBER(MATCH(AE$4,'Standardised Costs'!$E50:$H50,0)),'Standardised Costs'!$C50,0)*(SUM(Inputs!$C$54,Inputs!$C$58))</f>
        <v>0</v>
      </c>
      <c r="AF42" s="71">
        <f>IF(ISNUMBER(MATCH(AF$4,'Standardised Costs'!$E50:$H50,0)),'Standardised Costs'!$C50,0)*(SUM(Inputs!$C$54,Inputs!$C$58))</f>
        <v>0</v>
      </c>
      <c r="AG42" s="71">
        <f>IF(ISNUMBER(MATCH(AG$4,'Standardised Costs'!$E50:$H50,0)),'Standardised Costs'!$C50,0)*(SUM(Inputs!$C$54,Inputs!$C$58))</f>
        <v>0</v>
      </c>
      <c r="AH42" s="71">
        <f>IF(ISNUMBER(MATCH(AH$4,'Standardised Costs'!$E50:$H50,0)),'Standardised Costs'!$C50,0)*(SUM(Inputs!$C$54,Inputs!$C$58))</f>
        <v>0</v>
      </c>
      <c r="AI42" s="71">
        <f>IF(ISNUMBER(MATCH(AI$4,'Standardised Costs'!$E50:$H50,0)),'Standardised Costs'!$C50,0)*(SUM(Inputs!$C$54,Inputs!$C$58))</f>
        <v>0</v>
      </c>
      <c r="AJ42" s="71">
        <f>IF(ISNUMBER(MATCH(AJ$4,'Standardised Costs'!$E50:$H50,0)),'Standardised Costs'!$C50,0)*(SUM(Inputs!$C$54,Inputs!$C$58))</f>
        <v>0</v>
      </c>
      <c r="AK42" s="71">
        <f>IF(ISNUMBER(MATCH(AK$4,'Standardised Costs'!$E50:$H50,0)),'Standardised Costs'!$C50,0)*(SUM(Inputs!$C$54,Inputs!$C$58))</f>
        <v>0</v>
      </c>
      <c r="AL42" s="71">
        <f>IF(ISNUMBER(MATCH(AL$4,'Standardised Costs'!$E50:$H50,0)),'Standardised Costs'!$C50,0)*(SUM(Inputs!$C$54,Inputs!$C$58))</f>
        <v>0</v>
      </c>
      <c r="AM42" s="71">
        <f>IF(ISNUMBER(MATCH(AM$4,'Standardised Costs'!$E50:$H50,0)),'Standardised Costs'!$C50,0)*(SUM(Inputs!$C$54,Inputs!$C$58))</f>
        <v>0</v>
      </c>
      <c r="AN42" s="71">
        <f>IF(ISNUMBER(MATCH(AN$4,'Standardised Costs'!$E50:$H50,0)),'Standardised Costs'!$C50,0)*(SUM(Inputs!$C$54,Inputs!$C$58))</f>
        <v>0</v>
      </c>
      <c r="AO42" s="71">
        <f>IF(ISNUMBER(MATCH(AO$4,'Standardised Costs'!$E50:$H50,0)),'Standardised Costs'!$C50,0)*(SUM(Inputs!$C$54,Inputs!$C$58))</f>
        <v>0</v>
      </c>
      <c r="AP42" s="71">
        <f>IF(ISNUMBER(MATCH(AP$4,'Standardised Costs'!$E50:$H50,0)),'Standardised Costs'!$C50,0)*(SUM(Inputs!$C$54,Inputs!$C$58))</f>
        <v>0</v>
      </c>
      <c r="AQ42" s="71">
        <f>IF(ISNUMBER(MATCH(AQ$4,'Standardised Costs'!$E50:$H50,0)),'Standardised Costs'!$C50,0)*(SUM(Inputs!$C$54,Inputs!$C$58))</f>
        <v>0</v>
      </c>
      <c r="AR42" s="71">
        <f>IF(ISNUMBER(MATCH(AR$4,'Standardised Costs'!$E50:$H50,0)),'Standardised Costs'!$C50,0)*(SUM(Inputs!$C$54,Inputs!$C$58))</f>
        <v>0</v>
      </c>
      <c r="AS42" s="71">
        <f>IF(ISNUMBER(MATCH(AS$4,'Standardised Costs'!$E50:$H50,0)),'Standardised Costs'!$C50,0)*(SUM(Inputs!$C$54,Inputs!$C$58))</f>
        <v>0</v>
      </c>
      <c r="AT42" s="71">
        <f>IF(ISNUMBER(MATCH(AT$4,'Standardised Costs'!$E50:$H50,0)),'Standardised Costs'!$C50,0)*(SUM(Inputs!$C$54,Inputs!$C$58))</f>
        <v>0</v>
      </c>
      <c r="AU42" s="71">
        <f>IF(ISNUMBER(MATCH(AU$4,'Standardised Costs'!$E50:$H50,0)),'Standardised Costs'!$C50,0)*(SUM(Inputs!$C$54,Inputs!$C$58))</f>
        <v>0</v>
      </c>
      <c r="AV42" s="71">
        <f>IF(ISNUMBER(MATCH(AV$4,'Standardised Costs'!$E50:$H50,0)),'Standardised Costs'!$C50,0)*(SUM(Inputs!$C$54,Inputs!$C$58))</f>
        <v>0</v>
      </c>
      <c r="AW42" s="71">
        <f>IF(ISNUMBER(MATCH(AW$4,'Standardised Costs'!$E50:$H50,0)),'Standardised Costs'!$C50,0)*(SUM(Inputs!$C$54,Inputs!$C$58))</f>
        <v>0</v>
      </c>
      <c r="AX42" s="71">
        <f>IF(ISNUMBER(MATCH(AX$4,'Standardised Costs'!$E50:$H50,0)),'Standardised Costs'!$C50,0)*(SUM(Inputs!$C$54,Inputs!$C$58))</f>
        <v>0</v>
      </c>
      <c r="AY42" s="71">
        <f>IF(ISNUMBER(MATCH(AY$4,'Standardised Costs'!$E50:$H50,0)),'Standardised Costs'!$C50,0)*(SUM(Inputs!$C$54,Inputs!$C$58))</f>
        <v>0</v>
      </c>
      <c r="AZ42" s="71">
        <f>IF(ISNUMBER(MATCH(AZ$4,'Standardised Costs'!$E50:$H50,0)),'Standardised Costs'!$C50,0)*(SUM(Inputs!$C$54,Inputs!$C$58))</f>
        <v>0</v>
      </c>
      <c r="BA42" s="71">
        <f>IF(ISNUMBER(MATCH(BA$4,'Standardised Costs'!$E50:$H50,0)),'Standardised Costs'!$C50,0)*(SUM(Inputs!$C$54,Inputs!$C$58))</f>
        <v>0</v>
      </c>
      <c r="BB42" s="71">
        <f>IF(ISNUMBER(MATCH(BB$4,'Standardised Costs'!$E50:$H50,0)),'Standardised Costs'!$C50,0)*(SUM(Inputs!$C$54,Inputs!$C$58))</f>
        <v>0</v>
      </c>
      <c r="BC42" s="71">
        <f>IF(ISNUMBER(MATCH(BC$4,'Standardised Costs'!$E50:$H50,0)),'Standardised Costs'!$C50,0)*(SUM(Inputs!$C$54,Inputs!$C$58))</f>
        <v>0</v>
      </c>
      <c r="BD42" s="71">
        <f>IF(ISNUMBER(MATCH(BD$4,'Standardised Costs'!$E50:$H50,0)),'Standardised Costs'!$C50,0)*(SUM(Inputs!$C$54,Inputs!$C$58))</f>
        <v>0</v>
      </c>
      <c r="BE42" s="71">
        <f>IF(ISNUMBER(MATCH(BE$4,'Standardised Costs'!$E50:$H50,0)),'Standardised Costs'!$C50,0)*(SUM(Inputs!$C$54,Inputs!$C$58))</f>
        <v>0</v>
      </c>
      <c r="BF42" s="71">
        <f>IF(ISNUMBER(MATCH(BF$4,'Standardised Costs'!$E50:$H50,0)),'Standardised Costs'!$C50,0)*(SUM(Inputs!$C$54,Inputs!$C$58))</f>
        <v>0</v>
      </c>
      <c r="BG42" s="71">
        <f>IF(ISNUMBER(MATCH(BG$4,'Standardised Costs'!$E50:$H50,0)),'Standardised Costs'!$C50,0)*(SUM(Inputs!$C$54,Inputs!$C$58))</f>
        <v>0</v>
      </c>
      <c r="BH42" s="71">
        <f>IF(ISNUMBER(MATCH(BH$4,'Standardised Costs'!$E50:$H50,0)),'Standardised Costs'!$C50,0)*(SUM(Inputs!$C$54,Inputs!$C$58))</f>
        <v>0</v>
      </c>
      <c r="BI42" s="71">
        <f>IF(ISNUMBER(MATCH(BI$4,'Standardised Costs'!$E50:$H50,0)),'Standardised Costs'!$C50,0)*(SUM(Inputs!$C$54,Inputs!$C$58))</f>
        <v>0</v>
      </c>
      <c r="BJ42" s="71">
        <f>IF(ISNUMBER(MATCH(BJ$4,'Standardised Costs'!$E50:$H50,0)),'Standardised Costs'!$C50,0)*(SUM(Inputs!$C$54,Inputs!$C$58))</f>
        <v>0</v>
      </c>
      <c r="BK42" s="71">
        <f>IF(ISNUMBER(MATCH(BK$4,'Standardised Costs'!$E50:$H50,0)),'Standardised Costs'!$C50,0)*(SUM(Inputs!$C$54,Inputs!$C$58))</f>
        <v>0</v>
      </c>
      <c r="BL42" s="71">
        <f>IF(ISNUMBER(MATCH(BL$4,'Standardised Costs'!$E50:$H50,0)),'Standardised Costs'!$C50,0)*(SUM(Inputs!$C$54,Inputs!$C$58))</f>
        <v>0</v>
      </c>
      <c r="BM42" s="71">
        <f>IF(ISNUMBER(MATCH(BM$4,'Standardised Costs'!$E50:$H50,0)),'Standardised Costs'!$C50,0)*(SUM(Inputs!$C$54,Inputs!$C$58))</f>
        <v>0</v>
      </c>
      <c r="BN42" s="71">
        <f>IF(ISNUMBER(MATCH(BN$4,'Standardised Costs'!$E50:$H50,0)),'Standardised Costs'!$C50,0)*(SUM(Inputs!$C$54,Inputs!$C$58))</f>
        <v>0</v>
      </c>
      <c r="BO42" s="71">
        <f>IF(ISNUMBER(MATCH(BO$4,'Standardised Costs'!$E50:$H50,0)),'Standardised Costs'!$C50,0)*(SUM(Inputs!$C$54,Inputs!$C$58))</f>
        <v>0</v>
      </c>
      <c r="BP42" s="71">
        <f>IF(ISNUMBER(MATCH(BP$4,'Standardised Costs'!$E50:$H50,0)),'Standardised Costs'!$C50,0)*(SUM(Inputs!$C$54,Inputs!$C$58))</f>
        <v>0</v>
      </c>
      <c r="BQ42" s="71">
        <f>IF(ISNUMBER(MATCH(BQ$4,'Standardised Costs'!$E50:$H50,0)),'Standardised Costs'!$C50,0)*(SUM(Inputs!$C$54,Inputs!$C$58))</f>
        <v>0</v>
      </c>
      <c r="BR42" s="71">
        <f>IF(ISNUMBER(MATCH(BR$4,'Standardised Costs'!$E50:$H50,0)),'Standardised Costs'!$C50,0)*(SUM(Inputs!$C$54,Inputs!$C$58))</f>
        <v>0</v>
      </c>
      <c r="BS42" s="71">
        <f>IF(ISNUMBER(MATCH(BS$4,'Standardised Costs'!$E50:$H50,0)),'Standardised Costs'!$C50,0)*(SUM(Inputs!$C$54,Inputs!$C$58))</f>
        <v>0</v>
      </c>
      <c r="BT42" s="71">
        <f>IF(ISNUMBER(MATCH(BT$4,'Standardised Costs'!$E50:$H50,0)),'Standardised Costs'!$C50,0)*(SUM(Inputs!$C$54,Inputs!$C$58))</f>
        <v>0</v>
      </c>
      <c r="BU42" s="71">
        <f>IF(ISNUMBER(MATCH(BU$4,'Standardised Costs'!$E50:$H50,0)),'Standardised Costs'!$C50,0)*(SUM(Inputs!$C$54,Inputs!$C$58))</f>
        <v>0</v>
      </c>
      <c r="BV42" s="71">
        <f>IF(ISNUMBER(MATCH(BV$4,'Standardised Costs'!$E50:$H50,0)),'Standardised Costs'!$C50,0)*(SUM(Inputs!$C$54,Inputs!$C$58))</f>
        <v>0</v>
      </c>
      <c r="BW42" s="71">
        <f>IF(ISNUMBER(MATCH(BW$4,'Standardised Costs'!$E50:$H50,0)),'Standardised Costs'!$C50,0)*(SUM(Inputs!$C$54,Inputs!$C$58))</f>
        <v>0</v>
      </c>
      <c r="BX42" s="71">
        <f>IF(ISNUMBER(MATCH(BX$4,'Standardised Costs'!$E50:$H50,0)),'Standardised Costs'!$C50,0)*(SUM(Inputs!$C$54,Inputs!$C$58))</f>
        <v>0</v>
      </c>
      <c r="BY42" s="71">
        <f>IF(ISNUMBER(MATCH(BY$4,'Standardised Costs'!$E50:$H50,0)),'Standardised Costs'!$C50,0)*(SUM(Inputs!$C$54,Inputs!$C$58))</f>
        <v>0</v>
      </c>
      <c r="BZ42" s="71">
        <f>IF(ISNUMBER(MATCH(BZ$4,'Standardised Costs'!$E50:$H50,0)),'Standardised Costs'!$C50,0)*(SUM(Inputs!$C$54,Inputs!$C$58))</f>
        <v>0</v>
      </c>
      <c r="CA42" s="71">
        <f>IF(ISNUMBER(MATCH(CA$4,'Standardised Costs'!$E50:$H50,0)),'Standardised Costs'!$C50,0)*(SUM(Inputs!$C$54,Inputs!$C$58))</f>
        <v>0</v>
      </c>
      <c r="CB42" s="71">
        <f>IF(ISNUMBER(MATCH(CB$4,'Standardised Costs'!$E50:$H50,0)),'Standardised Costs'!$C50,0)*(SUM(Inputs!$C$54,Inputs!$C$58))</f>
        <v>0</v>
      </c>
      <c r="CC42" s="71">
        <f>IF(ISNUMBER(MATCH(CC$4,'Standardised Costs'!$E50:$H50,0)),'Standardised Costs'!$C50,0)*(SUM(Inputs!$C$54,Inputs!$C$58))</f>
        <v>0</v>
      </c>
      <c r="CD42" s="71">
        <f>IF(ISNUMBER(MATCH(CD$4,'Standardised Costs'!$E50:$H50,0)),'Standardised Costs'!$C50,0)*(SUM(Inputs!$C$54,Inputs!$C$58))</f>
        <v>0</v>
      </c>
      <c r="CE42" s="71">
        <f>IF(ISNUMBER(MATCH(CE$4,'Standardised Costs'!$E50:$H50,0)),'Standardised Costs'!$C50,0)*(SUM(Inputs!$C$54,Inputs!$C$58))</f>
        <v>0</v>
      </c>
      <c r="CF42" s="71">
        <f>IF(ISNUMBER(MATCH(CF$4,'Standardised Costs'!$E50:$H50,0)),'Standardised Costs'!$C50,0)*(SUM(Inputs!$C$54,Inputs!$C$58))</f>
        <v>0</v>
      </c>
      <c r="CG42" s="71">
        <f>IF(ISNUMBER(MATCH(CG$4,'Standardised Costs'!$E50:$H50,0)),'Standardised Costs'!$C50,0)*(SUM(Inputs!$C$54,Inputs!$C$58))</f>
        <v>0</v>
      </c>
      <c r="CH42" s="71">
        <f>IF(ISNUMBER(MATCH(CH$4,'Standardised Costs'!$E50:$H50,0)),'Standardised Costs'!$C50,0)*(SUM(Inputs!$C$54,Inputs!$C$58))</f>
        <v>0</v>
      </c>
      <c r="CI42" s="71">
        <f>IF(ISNUMBER(MATCH(CI$4,'Standardised Costs'!$E50:$H50,0)),'Standardised Costs'!$C50,0)*(SUM(Inputs!$C$54,Inputs!$C$58))</f>
        <v>0</v>
      </c>
      <c r="CJ42" s="71">
        <f>IF(ISNUMBER(MATCH(CJ$4,'Standardised Costs'!$E50:$H50,0)),'Standardised Costs'!$C50,0)*(SUM(Inputs!$C$54,Inputs!$C$58))</f>
        <v>0</v>
      </c>
      <c r="CK42" s="71">
        <f>IF(ISNUMBER(MATCH(CK$4,'Standardised Costs'!$E50:$H50,0)),'Standardised Costs'!$C50,0)*(SUM(Inputs!$C$54,Inputs!$C$58))</f>
        <v>0</v>
      </c>
      <c r="CL42" s="71">
        <f>IF(ISNUMBER(MATCH(CL$4,'Standardised Costs'!$E50:$H50,0)),'Standardised Costs'!$C50,0)*(SUM(Inputs!$C$54,Inputs!$C$58))</f>
        <v>0</v>
      </c>
      <c r="CM42" s="71">
        <f>IF(ISNUMBER(MATCH(CM$4,'Standardised Costs'!$E50:$H50,0)),'Standardised Costs'!$C50,0)*(SUM(Inputs!$C$54,Inputs!$C$58))</f>
        <v>0</v>
      </c>
      <c r="CN42" s="71">
        <f>IF(ISNUMBER(MATCH(CN$4,'Standardised Costs'!$E50:$H50,0)),'Standardised Costs'!$C50,0)*(SUM(Inputs!$C$54,Inputs!$C$58))</f>
        <v>0</v>
      </c>
      <c r="CO42" s="71">
        <f>IF(ISNUMBER(MATCH(CO$4,'Standardised Costs'!$E50:$H50,0)),'Standardised Costs'!$C50,0)*(SUM(Inputs!$C$54,Inputs!$C$58))</f>
        <v>0</v>
      </c>
      <c r="CP42" s="71">
        <f>IF(ISNUMBER(MATCH(CP$4,'Standardised Costs'!$E50:$H50,0)),'Standardised Costs'!$C50,0)*(SUM(Inputs!$C$54,Inputs!$C$58))</f>
        <v>0</v>
      </c>
      <c r="CQ42" s="71">
        <f>IF(ISNUMBER(MATCH(CQ$4,'Standardised Costs'!$E50:$H50,0)),'Standardised Costs'!$C50,0)*(SUM(Inputs!$C$54,Inputs!$C$58))</f>
        <v>0</v>
      </c>
      <c r="CR42" s="71">
        <f>IF(ISNUMBER(MATCH(CR$4,'Standardised Costs'!$E50:$H50,0)),'Standardised Costs'!$C50,0)*(SUM(Inputs!$C$54,Inputs!$C$58))</f>
        <v>0</v>
      </c>
      <c r="CS42" s="71">
        <f>IF(ISNUMBER(MATCH(CS$4,'Standardised Costs'!$E50:$H50,0)),'Standardised Costs'!$C50,0)*(SUM(Inputs!$C$54,Inputs!$C$58))</f>
        <v>0</v>
      </c>
      <c r="CT42" s="71">
        <f>IF(ISNUMBER(MATCH(CT$4,'Standardised Costs'!$E50:$H50,0)),'Standardised Costs'!$C50,0)*(SUM(Inputs!$C$54,Inputs!$C$58))</f>
        <v>0</v>
      </c>
      <c r="CU42" s="71">
        <f>IF(ISNUMBER(MATCH(CU$4,'Standardised Costs'!$E50:$H50,0)),'Standardised Costs'!$C50,0)*(SUM(Inputs!$C$54,Inputs!$C$58))</f>
        <v>0</v>
      </c>
      <c r="CV42" s="71">
        <f>IF(ISNUMBER(MATCH(CV$4,'Standardised Costs'!$E50:$H50,0)),'Standardised Costs'!$C50,0)*(SUM(Inputs!$C$54,Inputs!$C$58))</f>
        <v>0</v>
      </c>
      <c r="CW42" s="71">
        <f>IF(ISNUMBER(MATCH(CW$4,'Standardised Costs'!$E50:$H50,0)),'Standardised Costs'!$C50,0)*(SUM(Inputs!$C$54,Inputs!$C$58))</f>
        <v>0</v>
      </c>
      <c r="CX42" s="71">
        <f>IF(ISNUMBER(MATCH(CX$4,'Standardised Costs'!$E50:$H50,0)),'Standardised Costs'!$C50,0)*(SUM(Inputs!$C$54,Inputs!$C$58))</f>
        <v>0</v>
      </c>
      <c r="CY42" s="71">
        <f>IF(ISNUMBER(MATCH(CY$4,'Standardised Costs'!$E50:$H50,0)),'Standardised Costs'!$C50,0)*(SUM(Inputs!$C$54,Inputs!$C$58))</f>
        <v>0</v>
      </c>
    </row>
    <row r="43" spans="1:103" s="68" customFormat="1" ht="12.75" customHeight="1" x14ac:dyDescent="0.2">
      <c r="A43" s="328"/>
      <c r="B43" s="73" t="s">
        <v>217</v>
      </c>
      <c r="C43" s="72">
        <f t="shared" si="1"/>
        <v>0</v>
      </c>
      <c r="D43" s="71">
        <f>IF(ISNUMBER(MATCH(D$4,'Standardised Costs'!$E51:$H51,0)),'Standardised Costs'!$C51,0)*(SUM(Inputs!$C$53,Inputs!$C$54,Inputs!$C$55*'Standardised Costs'!$J$12,Inputs!$C$57,Inputs!$C$58,Inputs!$C$59*'Standardised Costs'!$J$12))</f>
        <v>0</v>
      </c>
      <c r="E43" s="71">
        <f>IF(ISNUMBER(MATCH(E$4,'Standardised Costs'!$E51:$H51,0)),'Standardised Costs'!$C51,0)*(SUM(Inputs!$C$53,Inputs!$C$54,Inputs!$C$55*'Standardised Costs'!$J$12,Inputs!$C$57,Inputs!$C$58,Inputs!$C$59*'Standardised Costs'!$J$12))</f>
        <v>0</v>
      </c>
      <c r="F43" s="71">
        <f>IF(ISNUMBER(MATCH(F$4,'Standardised Costs'!$E51:$H51,0)),'Standardised Costs'!$C51,0)*(SUM(Inputs!$C$53,Inputs!$C$54,Inputs!$C$55*'Standardised Costs'!$J$12,Inputs!$C$57,Inputs!$C$58,Inputs!$C$59*'Standardised Costs'!$J$12))</f>
        <v>0</v>
      </c>
      <c r="G43" s="71">
        <f>IF(ISNUMBER(MATCH(G$4,'Standardised Costs'!$E51:$H51,0)),'Standardised Costs'!$C51,0)*(SUM(Inputs!$C$53,Inputs!$C$54,Inputs!$C$55*'Standardised Costs'!$J$12,Inputs!$C$57,Inputs!$C$58,Inputs!$C$59*'Standardised Costs'!$J$12))</f>
        <v>0</v>
      </c>
      <c r="H43" s="71">
        <f>IF(ISNUMBER(MATCH(H$4,'Standardised Costs'!$E51:$H51,0)),'Standardised Costs'!$C51,0)*(SUM(Inputs!$C$53,Inputs!$C$54,Inputs!$C$55*'Standardised Costs'!$J$12,Inputs!$C$57,Inputs!$C$58,Inputs!$C$59*'Standardised Costs'!$J$12))</f>
        <v>0</v>
      </c>
      <c r="I43" s="71">
        <f>IF(ISNUMBER(MATCH(I$4,'Standardised Costs'!$E51:$H51,0)),'Standardised Costs'!$C51,0)*(SUM(Inputs!$C$53,Inputs!$C$54,Inputs!$C$55*'Standardised Costs'!$J$12,Inputs!$C$57,Inputs!$C$58,Inputs!$C$59*'Standardised Costs'!$J$12))</f>
        <v>0</v>
      </c>
      <c r="J43" s="71">
        <f>IF(ISNUMBER(MATCH(J$4,'Standardised Costs'!$E51:$H51,0)),'Standardised Costs'!$C51,0)*(SUM(Inputs!$C$53,Inputs!$C$54,Inputs!$C$55*'Standardised Costs'!$J$12,Inputs!$C$57,Inputs!$C$58,Inputs!$C$59*'Standardised Costs'!$J$12))</f>
        <v>0</v>
      </c>
      <c r="K43" s="71">
        <f>IF(ISNUMBER(MATCH(K$4,'Standardised Costs'!$E51:$H51,0)),'Standardised Costs'!$C51,0)*(SUM(Inputs!$C$53,Inputs!$C$54,Inputs!$C$55*'Standardised Costs'!$J$12,Inputs!$C$57,Inputs!$C$58,Inputs!$C$59*'Standardised Costs'!$J$12))</f>
        <v>0</v>
      </c>
      <c r="L43" s="71">
        <f>IF(ISNUMBER(MATCH(L$4,'Standardised Costs'!$E51:$H51,0)),'Standardised Costs'!$C51,0)*(SUM(Inputs!$C$53,Inputs!$C$54,Inputs!$C$55*'Standardised Costs'!$J$12,Inputs!$C$57,Inputs!$C$58,Inputs!$C$59*'Standardised Costs'!$J$12))</f>
        <v>0</v>
      </c>
      <c r="M43" s="71">
        <f>IF(ISNUMBER(MATCH(M$4,'Standardised Costs'!$E51:$H51,0)),'Standardised Costs'!$C51,0)*(SUM(Inputs!$C$53,Inputs!$C$54,Inputs!$C$55*'Standardised Costs'!$J$12,Inputs!$C$57,Inputs!$C$58,Inputs!$C$59*'Standardised Costs'!$J$12))</f>
        <v>0</v>
      </c>
      <c r="N43" s="71">
        <f>IF(ISNUMBER(MATCH(N$4,'Standardised Costs'!$E51:$H51,0)),'Standardised Costs'!$C51,0)*(SUM(Inputs!$C$53,Inputs!$C$54,Inputs!$C$55*'Standardised Costs'!$J$12,Inputs!$C$57,Inputs!$C$58,Inputs!$C$59*'Standardised Costs'!$J$12))</f>
        <v>0</v>
      </c>
      <c r="O43" s="71">
        <f>IF(ISNUMBER(MATCH(O$4,'Standardised Costs'!$E51:$H51,0)),'Standardised Costs'!$C51,0)*(SUM(Inputs!$C$53,Inputs!$C$54,Inputs!$C$55*'Standardised Costs'!$J$12,Inputs!$C$57,Inputs!$C$58,Inputs!$C$59*'Standardised Costs'!$J$12))</f>
        <v>0</v>
      </c>
      <c r="P43" s="71">
        <f>IF(ISNUMBER(MATCH(P$4,'Standardised Costs'!$E51:$H51,0)),'Standardised Costs'!$C51,0)*(SUM(Inputs!$C$53,Inputs!$C$54,Inputs!$C$55*'Standardised Costs'!$J$12,Inputs!$C$57,Inputs!$C$58,Inputs!$C$59*'Standardised Costs'!$J$12))</f>
        <v>0</v>
      </c>
      <c r="Q43" s="71">
        <f>IF(ISNUMBER(MATCH(Q$4,'Standardised Costs'!$E51:$H51,0)),'Standardised Costs'!$C51,0)*(SUM(Inputs!$C$53,Inputs!$C$54,Inputs!$C$55*'Standardised Costs'!$J$12,Inputs!$C$57,Inputs!$C$58,Inputs!$C$59*'Standardised Costs'!$J$12))</f>
        <v>0</v>
      </c>
      <c r="R43" s="71">
        <f>IF(ISNUMBER(MATCH(R$4,'Standardised Costs'!$E51:$H51,0)),'Standardised Costs'!$C51,0)*(SUM(Inputs!$C$53,Inputs!$C$54,Inputs!$C$55*'Standardised Costs'!$J$12,Inputs!$C$57,Inputs!$C$58,Inputs!$C$59*'Standardised Costs'!$J$12))</f>
        <v>0</v>
      </c>
      <c r="S43" s="71">
        <f>IF(ISNUMBER(MATCH(S$4,'Standardised Costs'!$E51:$H51,0)),'Standardised Costs'!$C51,0)*(SUM(Inputs!$C$53,Inputs!$C$54,Inputs!$C$55*'Standardised Costs'!$J$12,Inputs!$C$57,Inputs!$C$58,Inputs!$C$59*'Standardised Costs'!$J$12))</f>
        <v>0</v>
      </c>
      <c r="T43" s="71">
        <f>IF(ISNUMBER(MATCH(T$4,'Standardised Costs'!$E51:$H51,0)),'Standardised Costs'!$C51,0)*(SUM(Inputs!$C$53,Inputs!$C$54,Inputs!$C$55*'Standardised Costs'!$J$12,Inputs!$C$57,Inputs!$C$58,Inputs!$C$59*'Standardised Costs'!$J$12))</f>
        <v>0</v>
      </c>
      <c r="U43" s="71">
        <f>IF(ISNUMBER(MATCH(U$4,'Standardised Costs'!$E51:$H51,0)),'Standardised Costs'!$C51,0)*(SUM(Inputs!$C$53,Inputs!$C$54,Inputs!$C$55*'Standardised Costs'!$J$12,Inputs!$C$57,Inputs!$C$58,Inputs!$C$59*'Standardised Costs'!$J$12))</f>
        <v>0</v>
      </c>
      <c r="V43" s="71">
        <f>IF(ISNUMBER(MATCH(V$4,'Standardised Costs'!$E51:$H51,0)),'Standardised Costs'!$C51,0)*(SUM(Inputs!$C$53,Inputs!$C$54,Inputs!$C$55*'Standardised Costs'!$J$12,Inputs!$C$57,Inputs!$C$58,Inputs!$C$59*'Standardised Costs'!$J$12))</f>
        <v>0</v>
      </c>
      <c r="W43" s="71">
        <f>IF(ISNUMBER(MATCH(W$4,'Standardised Costs'!$E51:$H51,0)),'Standardised Costs'!$C51,0)*(SUM(Inputs!$C$53,Inputs!$C$54,Inputs!$C$55*'Standardised Costs'!$J$12,Inputs!$C$57,Inputs!$C$58,Inputs!$C$59*'Standardised Costs'!$J$12))</f>
        <v>0</v>
      </c>
      <c r="X43" s="71">
        <f>IF(ISNUMBER(MATCH(X$4,'Standardised Costs'!$E51:$H51,0)),'Standardised Costs'!$C51,0)*(SUM(Inputs!$C$53,Inputs!$C$54,Inputs!$C$55*'Standardised Costs'!$J$12,Inputs!$C$57,Inputs!$C$58,Inputs!$C$59*'Standardised Costs'!$J$12))</f>
        <v>0</v>
      </c>
      <c r="Y43" s="71">
        <f>IF(ISNUMBER(MATCH(Y$4,'Standardised Costs'!$E51:$H51,0)),'Standardised Costs'!$C51,0)*(SUM(Inputs!$C$53,Inputs!$C$54,Inputs!$C$55*'Standardised Costs'!$J$12,Inputs!$C$57,Inputs!$C$58,Inputs!$C$59*'Standardised Costs'!$J$12))</f>
        <v>0</v>
      </c>
      <c r="Z43" s="71">
        <f>IF(ISNUMBER(MATCH(Z$4,'Standardised Costs'!$E51:$H51,0)),'Standardised Costs'!$C51,0)*(SUM(Inputs!$C$53,Inputs!$C$54,Inputs!$C$55*'Standardised Costs'!$J$12,Inputs!$C$57,Inputs!$C$58,Inputs!$C$59*'Standardised Costs'!$J$12))</f>
        <v>0</v>
      </c>
      <c r="AA43" s="71">
        <f>IF(ISNUMBER(MATCH(AA$4,'Standardised Costs'!$E51:$H51,0)),'Standardised Costs'!$C51,0)*(SUM(Inputs!$C$53,Inputs!$C$54,Inputs!$C$55*'Standardised Costs'!$J$12,Inputs!$C$57,Inputs!$C$58,Inputs!$C$59*'Standardised Costs'!$J$12))</f>
        <v>0</v>
      </c>
      <c r="AB43" s="71">
        <f>IF(ISNUMBER(MATCH(AB$4,'Standardised Costs'!$E51:$H51,0)),'Standardised Costs'!$C51,0)*(SUM(Inputs!$C$53,Inputs!$C$54,Inputs!$C$55*'Standardised Costs'!$J$12,Inputs!$C$57,Inputs!$C$58,Inputs!$C$59*'Standardised Costs'!$J$12))</f>
        <v>0</v>
      </c>
      <c r="AC43" s="71">
        <f>IF(ISNUMBER(MATCH(AC$4,'Standardised Costs'!$E51:$H51,0)),'Standardised Costs'!$C51,0)*(SUM(Inputs!$C$53,Inputs!$C$54,Inputs!$C$55*'Standardised Costs'!$J$12,Inputs!$C$57,Inputs!$C$58,Inputs!$C$59*'Standardised Costs'!$J$12))</f>
        <v>0</v>
      </c>
      <c r="AD43" s="71">
        <f>IF(ISNUMBER(MATCH(AD$4,'Standardised Costs'!$E51:$H51,0)),'Standardised Costs'!$C51,0)*(SUM(Inputs!$C$53,Inputs!$C$54,Inputs!$C$55*'Standardised Costs'!$J$12,Inputs!$C$57,Inputs!$C$58,Inputs!$C$59*'Standardised Costs'!$J$12))</f>
        <v>0</v>
      </c>
      <c r="AE43" s="71">
        <f>IF(ISNUMBER(MATCH(AE$4,'Standardised Costs'!$E51:$H51,0)),'Standardised Costs'!$C51,0)*(SUM(Inputs!$C$53,Inputs!$C$54,Inputs!$C$55*'Standardised Costs'!$J$12,Inputs!$C$57,Inputs!$C$58,Inputs!$C$59*'Standardised Costs'!$J$12))</f>
        <v>0</v>
      </c>
      <c r="AF43" s="71">
        <f>IF(ISNUMBER(MATCH(AF$4,'Standardised Costs'!$E51:$H51,0)),'Standardised Costs'!$C51,0)*(SUM(Inputs!$C$53,Inputs!$C$54,Inputs!$C$55*'Standardised Costs'!$J$12,Inputs!$C$57,Inputs!$C$58,Inputs!$C$59*'Standardised Costs'!$J$12))</f>
        <v>0</v>
      </c>
      <c r="AG43" s="71">
        <f>IF(ISNUMBER(MATCH(AG$4,'Standardised Costs'!$E51:$H51,0)),'Standardised Costs'!$C51,0)*(SUM(Inputs!$C$53,Inputs!$C$54,Inputs!$C$55*'Standardised Costs'!$J$12,Inputs!$C$57,Inputs!$C$58,Inputs!$C$59*'Standardised Costs'!$J$12))</f>
        <v>0</v>
      </c>
      <c r="AH43" s="71">
        <f>IF(ISNUMBER(MATCH(AH$4,'Standardised Costs'!$E51:$H51,0)),'Standardised Costs'!$C51,0)*(SUM(Inputs!$C$53,Inputs!$C$54,Inputs!$C$55*'Standardised Costs'!$J$12,Inputs!$C$57,Inputs!$C$58,Inputs!$C$59*'Standardised Costs'!$J$12))</f>
        <v>0</v>
      </c>
      <c r="AI43" s="71">
        <f>IF(ISNUMBER(MATCH(AI$4,'Standardised Costs'!$E51:$H51,0)),'Standardised Costs'!$C51,0)*(SUM(Inputs!$C$53,Inputs!$C$54,Inputs!$C$55*'Standardised Costs'!$J$12,Inputs!$C$57,Inputs!$C$58,Inputs!$C$59*'Standardised Costs'!$J$12))</f>
        <v>0</v>
      </c>
      <c r="AJ43" s="71">
        <f>IF(ISNUMBER(MATCH(AJ$4,'Standardised Costs'!$E51:$H51,0)),'Standardised Costs'!$C51,0)*(SUM(Inputs!$C$53,Inputs!$C$54,Inputs!$C$55*'Standardised Costs'!$J$12,Inputs!$C$57,Inputs!$C$58,Inputs!$C$59*'Standardised Costs'!$J$12))</f>
        <v>0</v>
      </c>
      <c r="AK43" s="71">
        <f>IF(ISNUMBER(MATCH(AK$4,'Standardised Costs'!$E51:$H51,0)),'Standardised Costs'!$C51,0)*(SUM(Inputs!$C$53,Inputs!$C$54,Inputs!$C$55*'Standardised Costs'!$J$12,Inputs!$C$57,Inputs!$C$58,Inputs!$C$59*'Standardised Costs'!$J$12))</f>
        <v>0</v>
      </c>
      <c r="AL43" s="71">
        <f>IF(ISNUMBER(MATCH(AL$4,'Standardised Costs'!$E51:$H51,0)),'Standardised Costs'!$C51,0)*(SUM(Inputs!$C$53,Inputs!$C$54,Inputs!$C$55*'Standardised Costs'!$J$12,Inputs!$C$57,Inputs!$C$58,Inputs!$C$59*'Standardised Costs'!$J$12))</f>
        <v>0</v>
      </c>
      <c r="AM43" s="71">
        <f>IF(ISNUMBER(MATCH(AM$4,'Standardised Costs'!$E51:$H51,0)),'Standardised Costs'!$C51,0)*(SUM(Inputs!$C$53,Inputs!$C$54,Inputs!$C$55*'Standardised Costs'!$J$12,Inputs!$C$57,Inputs!$C$58,Inputs!$C$59*'Standardised Costs'!$J$12))</f>
        <v>0</v>
      </c>
      <c r="AN43" s="71">
        <f>IF(ISNUMBER(MATCH(AN$4,'Standardised Costs'!$E51:$H51,0)),'Standardised Costs'!$C51,0)*(SUM(Inputs!$C$53,Inputs!$C$54,Inputs!$C$55*'Standardised Costs'!$J$12,Inputs!$C$57,Inputs!$C$58,Inputs!$C$59*'Standardised Costs'!$J$12))</f>
        <v>0</v>
      </c>
      <c r="AO43" s="71">
        <f>IF(ISNUMBER(MATCH(AO$4,'Standardised Costs'!$E51:$H51,0)),'Standardised Costs'!$C51,0)*(SUM(Inputs!$C$53,Inputs!$C$54,Inputs!$C$55*'Standardised Costs'!$J$12,Inputs!$C$57,Inputs!$C$58,Inputs!$C$59*'Standardised Costs'!$J$12))</f>
        <v>0</v>
      </c>
      <c r="AP43" s="71">
        <f>IF(ISNUMBER(MATCH(AP$4,'Standardised Costs'!$E51:$H51,0)),'Standardised Costs'!$C51,0)*(SUM(Inputs!$C$53,Inputs!$C$54,Inputs!$C$55*'Standardised Costs'!$J$12,Inputs!$C$57,Inputs!$C$58,Inputs!$C$59*'Standardised Costs'!$J$12))</f>
        <v>0</v>
      </c>
      <c r="AQ43" s="71">
        <f>IF(ISNUMBER(MATCH(AQ$4,'Standardised Costs'!$E51:$H51,0)),'Standardised Costs'!$C51,0)*(SUM(Inputs!$C$53,Inputs!$C$54,Inputs!$C$55*'Standardised Costs'!$J$12,Inputs!$C$57,Inputs!$C$58,Inputs!$C$59*'Standardised Costs'!$J$12))</f>
        <v>0</v>
      </c>
      <c r="AR43" s="71">
        <f>IF(ISNUMBER(MATCH(AR$4,'Standardised Costs'!$E51:$H51,0)),'Standardised Costs'!$C51,0)*(SUM(Inputs!$C$53,Inputs!$C$54,Inputs!$C$55*'Standardised Costs'!$J$12,Inputs!$C$57,Inputs!$C$58,Inputs!$C$59*'Standardised Costs'!$J$12))</f>
        <v>0</v>
      </c>
      <c r="AS43" s="71">
        <f>IF(ISNUMBER(MATCH(AS$4,'Standardised Costs'!$E51:$H51,0)),'Standardised Costs'!$C51,0)*(SUM(Inputs!$C$53,Inputs!$C$54,Inputs!$C$55*'Standardised Costs'!$J$12,Inputs!$C$57,Inputs!$C$58,Inputs!$C$59*'Standardised Costs'!$J$12))</f>
        <v>0</v>
      </c>
      <c r="AT43" s="71">
        <f>IF(ISNUMBER(MATCH(AT$4,'Standardised Costs'!$E51:$H51,0)),'Standardised Costs'!$C51,0)*(SUM(Inputs!$C$53,Inputs!$C$54,Inputs!$C$55*'Standardised Costs'!$J$12,Inputs!$C$57,Inputs!$C$58,Inputs!$C$59*'Standardised Costs'!$J$12))</f>
        <v>0</v>
      </c>
      <c r="AU43" s="71">
        <f>IF(ISNUMBER(MATCH(AU$4,'Standardised Costs'!$E51:$H51,0)),'Standardised Costs'!$C51,0)*(SUM(Inputs!$C$53,Inputs!$C$54,Inputs!$C$55*'Standardised Costs'!$J$12,Inputs!$C$57,Inputs!$C$58,Inputs!$C$59*'Standardised Costs'!$J$12))</f>
        <v>0</v>
      </c>
      <c r="AV43" s="71">
        <f>IF(ISNUMBER(MATCH(AV$4,'Standardised Costs'!$E51:$H51,0)),'Standardised Costs'!$C51,0)*(SUM(Inputs!$C$53,Inputs!$C$54,Inputs!$C$55*'Standardised Costs'!$J$12,Inputs!$C$57,Inputs!$C$58,Inputs!$C$59*'Standardised Costs'!$J$12))</f>
        <v>0</v>
      </c>
      <c r="AW43" s="71">
        <f>IF(ISNUMBER(MATCH(AW$4,'Standardised Costs'!$E51:$H51,0)),'Standardised Costs'!$C51,0)*(SUM(Inputs!$C$53,Inputs!$C$54,Inputs!$C$55*'Standardised Costs'!$J$12,Inputs!$C$57,Inputs!$C$58,Inputs!$C$59*'Standardised Costs'!$J$12))</f>
        <v>0</v>
      </c>
      <c r="AX43" s="71">
        <f>IF(ISNUMBER(MATCH(AX$4,'Standardised Costs'!$E51:$H51,0)),'Standardised Costs'!$C51,0)*(SUM(Inputs!$C$53,Inputs!$C$54,Inputs!$C$55*'Standardised Costs'!$J$12,Inputs!$C$57,Inputs!$C$58,Inputs!$C$59*'Standardised Costs'!$J$12))</f>
        <v>0</v>
      </c>
      <c r="AY43" s="71">
        <f>IF(ISNUMBER(MATCH(AY$4,'Standardised Costs'!$E51:$H51,0)),'Standardised Costs'!$C51,0)*(SUM(Inputs!$C$53,Inputs!$C$54,Inputs!$C$55*'Standardised Costs'!$J$12,Inputs!$C$57,Inputs!$C$58,Inputs!$C$59*'Standardised Costs'!$J$12))</f>
        <v>0</v>
      </c>
      <c r="AZ43" s="71">
        <f>IF(ISNUMBER(MATCH(AZ$4,'Standardised Costs'!$E51:$H51,0)),'Standardised Costs'!$C51,0)*(SUM(Inputs!$C$53,Inputs!$C$54,Inputs!$C$55*'Standardised Costs'!$J$12,Inputs!$C$57,Inputs!$C$58,Inputs!$C$59*'Standardised Costs'!$J$12))</f>
        <v>0</v>
      </c>
      <c r="BA43" s="71">
        <f>IF(ISNUMBER(MATCH(BA$4,'Standardised Costs'!$E51:$H51,0)),'Standardised Costs'!$C51,0)*(SUM(Inputs!$C$53,Inputs!$C$54,Inputs!$C$55*'Standardised Costs'!$J$12,Inputs!$C$57,Inputs!$C$58,Inputs!$C$59*'Standardised Costs'!$J$12))</f>
        <v>0</v>
      </c>
      <c r="BB43" s="71">
        <f>IF(ISNUMBER(MATCH(BB$4,'Standardised Costs'!$E51:$H51,0)),'Standardised Costs'!$C51,0)*(SUM(Inputs!$C$53,Inputs!$C$54,Inputs!$C$55*'Standardised Costs'!$J$12,Inputs!$C$57,Inputs!$C$58,Inputs!$C$59*'Standardised Costs'!$J$12))</f>
        <v>0</v>
      </c>
      <c r="BC43" s="71">
        <f>IF(ISNUMBER(MATCH(BC$4,'Standardised Costs'!$E51:$H51,0)),'Standardised Costs'!$C51,0)*(SUM(Inputs!$C$53,Inputs!$C$54,Inputs!$C$55*'Standardised Costs'!$J$12,Inputs!$C$57,Inputs!$C$58,Inputs!$C$59*'Standardised Costs'!$J$12))</f>
        <v>0</v>
      </c>
      <c r="BD43" s="71">
        <f>IF(ISNUMBER(MATCH(BD$4,'Standardised Costs'!$E51:$H51,0)),'Standardised Costs'!$C51,0)*(SUM(Inputs!$C$53,Inputs!$C$54,Inputs!$C$55*'Standardised Costs'!$J$12,Inputs!$C$57,Inputs!$C$58,Inputs!$C$59*'Standardised Costs'!$J$12))</f>
        <v>0</v>
      </c>
      <c r="BE43" s="71">
        <f>IF(ISNUMBER(MATCH(BE$4,'Standardised Costs'!$E51:$H51,0)),'Standardised Costs'!$C51,0)*(SUM(Inputs!$C$53,Inputs!$C$54,Inputs!$C$55*'Standardised Costs'!$J$12,Inputs!$C$57,Inputs!$C$58,Inputs!$C$59*'Standardised Costs'!$J$12))</f>
        <v>0</v>
      </c>
      <c r="BF43" s="71">
        <f>IF(ISNUMBER(MATCH(BF$4,'Standardised Costs'!$E51:$H51,0)),'Standardised Costs'!$C51,0)*(SUM(Inputs!$C$53,Inputs!$C$54,Inputs!$C$55*'Standardised Costs'!$J$12,Inputs!$C$57,Inputs!$C$58,Inputs!$C$59*'Standardised Costs'!$J$12))</f>
        <v>0</v>
      </c>
      <c r="BG43" s="71">
        <f>IF(ISNUMBER(MATCH(BG$4,'Standardised Costs'!$E51:$H51,0)),'Standardised Costs'!$C51,0)*(SUM(Inputs!$C$53,Inputs!$C$54,Inputs!$C$55*'Standardised Costs'!$J$12,Inputs!$C$57,Inputs!$C$58,Inputs!$C$59*'Standardised Costs'!$J$12))</f>
        <v>0</v>
      </c>
      <c r="BH43" s="71">
        <f>IF(ISNUMBER(MATCH(BH$4,'Standardised Costs'!$E51:$H51,0)),'Standardised Costs'!$C51,0)*(SUM(Inputs!$C$53,Inputs!$C$54,Inputs!$C$55*'Standardised Costs'!$J$12,Inputs!$C$57,Inputs!$C$58,Inputs!$C$59*'Standardised Costs'!$J$12))</f>
        <v>0</v>
      </c>
      <c r="BI43" s="71">
        <f>IF(ISNUMBER(MATCH(BI$4,'Standardised Costs'!$E51:$H51,0)),'Standardised Costs'!$C51,0)*(SUM(Inputs!$C$53,Inputs!$C$54,Inputs!$C$55*'Standardised Costs'!$J$12,Inputs!$C$57,Inputs!$C$58,Inputs!$C$59*'Standardised Costs'!$J$12))</f>
        <v>0</v>
      </c>
      <c r="BJ43" s="71">
        <f>IF(ISNUMBER(MATCH(BJ$4,'Standardised Costs'!$E51:$H51,0)),'Standardised Costs'!$C51,0)*(SUM(Inputs!$C$53,Inputs!$C$54,Inputs!$C$55*'Standardised Costs'!$J$12,Inputs!$C$57,Inputs!$C$58,Inputs!$C$59*'Standardised Costs'!$J$12))</f>
        <v>0</v>
      </c>
      <c r="BK43" s="71">
        <f>IF(ISNUMBER(MATCH(BK$4,'Standardised Costs'!$E51:$H51,0)),'Standardised Costs'!$C51,0)*(SUM(Inputs!$C$53,Inputs!$C$54,Inputs!$C$55*'Standardised Costs'!$J$12,Inputs!$C$57,Inputs!$C$58,Inputs!$C$59*'Standardised Costs'!$J$12))</f>
        <v>0</v>
      </c>
      <c r="BL43" s="71">
        <f>IF(ISNUMBER(MATCH(BL$4,'Standardised Costs'!$E51:$H51,0)),'Standardised Costs'!$C51,0)*(SUM(Inputs!$C$53,Inputs!$C$54,Inputs!$C$55*'Standardised Costs'!$J$12,Inputs!$C$57,Inputs!$C$58,Inputs!$C$59*'Standardised Costs'!$J$12))</f>
        <v>0</v>
      </c>
      <c r="BM43" s="71">
        <f>IF(ISNUMBER(MATCH(BM$4,'Standardised Costs'!$E51:$H51,0)),'Standardised Costs'!$C51,0)*(SUM(Inputs!$C$53,Inputs!$C$54,Inputs!$C$55*'Standardised Costs'!$J$12,Inputs!$C$57,Inputs!$C$58,Inputs!$C$59*'Standardised Costs'!$J$12))</f>
        <v>0</v>
      </c>
      <c r="BN43" s="71">
        <f>IF(ISNUMBER(MATCH(BN$4,'Standardised Costs'!$E51:$H51,0)),'Standardised Costs'!$C51,0)*(SUM(Inputs!$C$53,Inputs!$C$54,Inputs!$C$55*'Standardised Costs'!$J$12,Inputs!$C$57,Inputs!$C$58,Inputs!$C$59*'Standardised Costs'!$J$12))</f>
        <v>0</v>
      </c>
      <c r="BO43" s="71">
        <f>IF(ISNUMBER(MATCH(BO$4,'Standardised Costs'!$E51:$H51,0)),'Standardised Costs'!$C51,0)*(SUM(Inputs!$C$53,Inputs!$C$54,Inputs!$C$55*'Standardised Costs'!$J$12,Inputs!$C$57,Inputs!$C$58,Inputs!$C$59*'Standardised Costs'!$J$12))</f>
        <v>0</v>
      </c>
      <c r="BP43" s="71">
        <f>IF(ISNUMBER(MATCH(BP$4,'Standardised Costs'!$E51:$H51,0)),'Standardised Costs'!$C51,0)*(SUM(Inputs!$C$53,Inputs!$C$54,Inputs!$C$55*'Standardised Costs'!$J$12,Inputs!$C$57,Inputs!$C$58,Inputs!$C$59*'Standardised Costs'!$J$12))</f>
        <v>0</v>
      </c>
      <c r="BQ43" s="71">
        <f>IF(ISNUMBER(MATCH(BQ$4,'Standardised Costs'!$E51:$H51,0)),'Standardised Costs'!$C51,0)*(SUM(Inputs!$C$53,Inputs!$C$54,Inputs!$C$55*'Standardised Costs'!$J$12,Inputs!$C$57,Inputs!$C$58,Inputs!$C$59*'Standardised Costs'!$J$12))</f>
        <v>0</v>
      </c>
      <c r="BR43" s="71">
        <f>IF(ISNUMBER(MATCH(BR$4,'Standardised Costs'!$E51:$H51,0)),'Standardised Costs'!$C51,0)*(SUM(Inputs!$C$53,Inputs!$C$54,Inputs!$C$55*'Standardised Costs'!$J$12,Inputs!$C$57,Inputs!$C$58,Inputs!$C$59*'Standardised Costs'!$J$12))</f>
        <v>0</v>
      </c>
      <c r="BS43" s="71">
        <f>IF(ISNUMBER(MATCH(BS$4,'Standardised Costs'!$E51:$H51,0)),'Standardised Costs'!$C51,0)*(SUM(Inputs!$C$53,Inputs!$C$54,Inputs!$C$55*'Standardised Costs'!$J$12,Inputs!$C$57,Inputs!$C$58,Inputs!$C$59*'Standardised Costs'!$J$12))</f>
        <v>0</v>
      </c>
      <c r="BT43" s="71">
        <f>IF(ISNUMBER(MATCH(BT$4,'Standardised Costs'!$E51:$H51,0)),'Standardised Costs'!$C51,0)*(SUM(Inputs!$C$53,Inputs!$C$54,Inputs!$C$55*'Standardised Costs'!$J$12,Inputs!$C$57,Inputs!$C$58,Inputs!$C$59*'Standardised Costs'!$J$12))</f>
        <v>0</v>
      </c>
      <c r="BU43" s="71">
        <f>IF(ISNUMBER(MATCH(BU$4,'Standardised Costs'!$E51:$H51,0)),'Standardised Costs'!$C51,0)*(SUM(Inputs!$C$53,Inputs!$C$54,Inputs!$C$55*'Standardised Costs'!$J$12,Inputs!$C$57,Inputs!$C$58,Inputs!$C$59*'Standardised Costs'!$J$12))</f>
        <v>0</v>
      </c>
      <c r="BV43" s="71">
        <f>IF(ISNUMBER(MATCH(BV$4,'Standardised Costs'!$E51:$H51,0)),'Standardised Costs'!$C51,0)*(SUM(Inputs!$C$53,Inputs!$C$54,Inputs!$C$55*'Standardised Costs'!$J$12,Inputs!$C$57,Inputs!$C$58,Inputs!$C$59*'Standardised Costs'!$J$12))</f>
        <v>0</v>
      </c>
      <c r="BW43" s="71">
        <f>IF(ISNUMBER(MATCH(BW$4,'Standardised Costs'!$E51:$H51,0)),'Standardised Costs'!$C51,0)*(SUM(Inputs!$C$53,Inputs!$C$54,Inputs!$C$55*'Standardised Costs'!$J$12,Inputs!$C$57,Inputs!$C$58,Inputs!$C$59*'Standardised Costs'!$J$12))</f>
        <v>0</v>
      </c>
      <c r="BX43" s="71">
        <f>IF(ISNUMBER(MATCH(BX$4,'Standardised Costs'!$E51:$H51,0)),'Standardised Costs'!$C51,0)*(SUM(Inputs!$C$53,Inputs!$C$54,Inputs!$C$55*'Standardised Costs'!$J$12,Inputs!$C$57,Inputs!$C$58,Inputs!$C$59*'Standardised Costs'!$J$12))</f>
        <v>0</v>
      </c>
      <c r="BY43" s="71">
        <f>IF(ISNUMBER(MATCH(BY$4,'Standardised Costs'!$E51:$H51,0)),'Standardised Costs'!$C51,0)*(SUM(Inputs!$C$53,Inputs!$C$54,Inputs!$C$55*'Standardised Costs'!$J$12,Inputs!$C$57,Inputs!$C$58,Inputs!$C$59*'Standardised Costs'!$J$12))</f>
        <v>0</v>
      </c>
      <c r="BZ43" s="71">
        <f>IF(ISNUMBER(MATCH(BZ$4,'Standardised Costs'!$E51:$H51,0)),'Standardised Costs'!$C51,0)*(SUM(Inputs!$C$53,Inputs!$C$54,Inputs!$C$55*'Standardised Costs'!$J$12,Inputs!$C$57,Inputs!$C$58,Inputs!$C$59*'Standardised Costs'!$J$12))</f>
        <v>0</v>
      </c>
      <c r="CA43" s="71">
        <f>IF(ISNUMBER(MATCH(CA$4,'Standardised Costs'!$E51:$H51,0)),'Standardised Costs'!$C51,0)*(SUM(Inputs!$C$53,Inputs!$C$54,Inputs!$C$55*'Standardised Costs'!$J$12,Inputs!$C$57,Inputs!$C$58,Inputs!$C$59*'Standardised Costs'!$J$12))</f>
        <v>0</v>
      </c>
      <c r="CB43" s="71">
        <f>IF(ISNUMBER(MATCH(CB$4,'Standardised Costs'!$E51:$H51,0)),'Standardised Costs'!$C51,0)*(SUM(Inputs!$C$53,Inputs!$C$54,Inputs!$C$55*'Standardised Costs'!$J$12,Inputs!$C$57,Inputs!$C$58,Inputs!$C$59*'Standardised Costs'!$J$12))</f>
        <v>0</v>
      </c>
      <c r="CC43" s="71">
        <f>IF(ISNUMBER(MATCH(CC$4,'Standardised Costs'!$E51:$H51,0)),'Standardised Costs'!$C51,0)*(SUM(Inputs!$C$53,Inputs!$C$54,Inputs!$C$55*'Standardised Costs'!$J$12,Inputs!$C$57,Inputs!$C$58,Inputs!$C$59*'Standardised Costs'!$J$12))</f>
        <v>0</v>
      </c>
      <c r="CD43" s="71">
        <f>IF(ISNUMBER(MATCH(CD$4,'Standardised Costs'!$E51:$H51,0)),'Standardised Costs'!$C51,0)*(SUM(Inputs!$C$53,Inputs!$C$54,Inputs!$C$55*'Standardised Costs'!$J$12,Inputs!$C$57,Inputs!$C$58,Inputs!$C$59*'Standardised Costs'!$J$12))</f>
        <v>0</v>
      </c>
      <c r="CE43" s="71">
        <f>IF(ISNUMBER(MATCH(CE$4,'Standardised Costs'!$E51:$H51,0)),'Standardised Costs'!$C51,0)*(SUM(Inputs!$C$53,Inputs!$C$54,Inputs!$C$55*'Standardised Costs'!$J$12,Inputs!$C$57,Inputs!$C$58,Inputs!$C$59*'Standardised Costs'!$J$12))</f>
        <v>0</v>
      </c>
      <c r="CF43" s="71">
        <f>IF(ISNUMBER(MATCH(CF$4,'Standardised Costs'!$E51:$H51,0)),'Standardised Costs'!$C51,0)*(SUM(Inputs!$C$53,Inputs!$C$54,Inputs!$C$55*'Standardised Costs'!$J$12,Inputs!$C$57,Inputs!$C$58,Inputs!$C$59*'Standardised Costs'!$J$12))</f>
        <v>0</v>
      </c>
      <c r="CG43" s="71">
        <f>IF(ISNUMBER(MATCH(CG$4,'Standardised Costs'!$E51:$H51,0)),'Standardised Costs'!$C51,0)*(SUM(Inputs!$C$53,Inputs!$C$54,Inputs!$C$55*'Standardised Costs'!$J$12,Inputs!$C$57,Inputs!$C$58,Inputs!$C$59*'Standardised Costs'!$J$12))</f>
        <v>0</v>
      </c>
      <c r="CH43" s="71">
        <f>IF(ISNUMBER(MATCH(CH$4,'Standardised Costs'!$E51:$H51,0)),'Standardised Costs'!$C51,0)*(SUM(Inputs!$C$53,Inputs!$C$54,Inputs!$C$55*'Standardised Costs'!$J$12,Inputs!$C$57,Inputs!$C$58,Inputs!$C$59*'Standardised Costs'!$J$12))</f>
        <v>0</v>
      </c>
      <c r="CI43" s="71">
        <f>IF(ISNUMBER(MATCH(CI$4,'Standardised Costs'!$E51:$H51,0)),'Standardised Costs'!$C51,0)*(SUM(Inputs!$C$53,Inputs!$C$54,Inputs!$C$55*'Standardised Costs'!$J$12,Inputs!$C$57,Inputs!$C$58,Inputs!$C$59*'Standardised Costs'!$J$12))</f>
        <v>0</v>
      </c>
      <c r="CJ43" s="71">
        <f>IF(ISNUMBER(MATCH(CJ$4,'Standardised Costs'!$E51:$H51,0)),'Standardised Costs'!$C51,0)*(SUM(Inputs!$C$53,Inputs!$C$54,Inputs!$C$55*'Standardised Costs'!$J$12,Inputs!$C$57,Inputs!$C$58,Inputs!$C$59*'Standardised Costs'!$J$12))</f>
        <v>0</v>
      </c>
      <c r="CK43" s="71">
        <f>IF(ISNUMBER(MATCH(CK$4,'Standardised Costs'!$E51:$H51,0)),'Standardised Costs'!$C51,0)*(SUM(Inputs!$C$53,Inputs!$C$54,Inputs!$C$55*'Standardised Costs'!$J$12,Inputs!$C$57,Inputs!$C$58,Inputs!$C$59*'Standardised Costs'!$J$12))</f>
        <v>0</v>
      </c>
      <c r="CL43" s="71">
        <f>IF(ISNUMBER(MATCH(CL$4,'Standardised Costs'!$E51:$H51,0)),'Standardised Costs'!$C51,0)*(SUM(Inputs!$C$53,Inputs!$C$54,Inputs!$C$55*'Standardised Costs'!$J$12,Inputs!$C$57,Inputs!$C$58,Inputs!$C$59*'Standardised Costs'!$J$12))</f>
        <v>0</v>
      </c>
      <c r="CM43" s="71">
        <f>IF(ISNUMBER(MATCH(CM$4,'Standardised Costs'!$E51:$H51,0)),'Standardised Costs'!$C51,0)*(SUM(Inputs!$C$53,Inputs!$C$54,Inputs!$C$55*'Standardised Costs'!$J$12,Inputs!$C$57,Inputs!$C$58,Inputs!$C$59*'Standardised Costs'!$J$12))</f>
        <v>0</v>
      </c>
      <c r="CN43" s="71">
        <f>IF(ISNUMBER(MATCH(CN$4,'Standardised Costs'!$E51:$H51,0)),'Standardised Costs'!$C51,0)*(SUM(Inputs!$C$53,Inputs!$C$54,Inputs!$C$55*'Standardised Costs'!$J$12,Inputs!$C$57,Inputs!$C$58,Inputs!$C$59*'Standardised Costs'!$J$12))</f>
        <v>0</v>
      </c>
      <c r="CO43" s="71">
        <f>IF(ISNUMBER(MATCH(CO$4,'Standardised Costs'!$E51:$H51,0)),'Standardised Costs'!$C51,0)*(SUM(Inputs!$C$53,Inputs!$C$54,Inputs!$C$55*'Standardised Costs'!$J$12,Inputs!$C$57,Inputs!$C$58,Inputs!$C$59*'Standardised Costs'!$J$12))</f>
        <v>0</v>
      </c>
      <c r="CP43" s="71">
        <f>IF(ISNUMBER(MATCH(CP$4,'Standardised Costs'!$E51:$H51,0)),'Standardised Costs'!$C51,0)*(SUM(Inputs!$C$53,Inputs!$C$54,Inputs!$C$55*'Standardised Costs'!$J$12,Inputs!$C$57,Inputs!$C$58,Inputs!$C$59*'Standardised Costs'!$J$12))</f>
        <v>0</v>
      </c>
      <c r="CQ43" s="71">
        <f>IF(ISNUMBER(MATCH(CQ$4,'Standardised Costs'!$E51:$H51,0)),'Standardised Costs'!$C51,0)*(SUM(Inputs!$C$53,Inputs!$C$54,Inputs!$C$55*'Standardised Costs'!$J$12,Inputs!$C$57,Inputs!$C$58,Inputs!$C$59*'Standardised Costs'!$J$12))</f>
        <v>0</v>
      </c>
      <c r="CR43" s="71">
        <f>IF(ISNUMBER(MATCH(CR$4,'Standardised Costs'!$E51:$H51,0)),'Standardised Costs'!$C51,0)*(SUM(Inputs!$C$53,Inputs!$C$54,Inputs!$C$55*'Standardised Costs'!$J$12,Inputs!$C$57,Inputs!$C$58,Inputs!$C$59*'Standardised Costs'!$J$12))</f>
        <v>0</v>
      </c>
      <c r="CS43" s="71">
        <f>IF(ISNUMBER(MATCH(CS$4,'Standardised Costs'!$E51:$H51,0)),'Standardised Costs'!$C51,0)*(SUM(Inputs!$C$53,Inputs!$C$54,Inputs!$C$55*'Standardised Costs'!$J$12,Inputs!$C$57,Inputs!$C$58,Inputs!$C$59*'Standardised Costs'!$J$12))</f>
        <v>0</v>
      </c>
      <c r="CT43" s="71">
        <f>IF(ISNUMBER(MATCH(CT$4,'Standardised Costs'!$E51:$H51,0)),'Standardised Costs'!$C51,0)*(SUM(Inputs!$C$53,Inputs!$C$54,Inputs!$C$55*'Standardised Costs'!$J$12,Inputs!$C$57,Inputs!$C$58,Inputs!$C$59*'Standardised Costs'!$J$12))</f>
        <v>0</v>
      </c>
      <c r="CU43" s="71">
        <f>IF(ISNUMBER(MATCH(CU$4,'Standardised Costs'!$E51:$H51,0)),'Standardised Costs'!$C51,0)*(SUM(Inputs!$C$53,Inputs!$C$54,Inputs!$C$55*'Standardised Costs'!$J$12,Inputs!$C$57,Inputs!$C$58,Inputs!$C$59*'Standardised Costs'!$J$12))</f>
        <v>0</v>
      </c>
      <c r="CV43" s="71">
        <f>IF(ISNUMBER(MATCH(CV$4,'Standardised Costs'!$E51:$H51,0)),'Standardised Costs'!$C51,0)*(SUM(Inputs!$C$53,Inputs!$C$54,Inputs!$C$55*'Standardised Costs'!$J$12,Inputs!$C$57,Inputs!$C$58,Inputs!$C$59*'Standardised Costs'!$J$12))</f>
        <v>0</v>
      </c>
      <c r="CW43" s="71">
        <f>IF(ISNUMBER(MATCH(CW$4,'Standardised Costs'!$E51:$H51,0)),'Standardised Costs'!$C51,0)*(SUM(Inputs!$C$53,Inputs!$C$54,Inputs!$C$55*'Standardised Costs'!$J$12,Inputs!$C$57,Inputs!$C$58,Inputs!$C$59*'Standardised Costs'!$J$12))</f>
        <v>0</v>
      </c>
      <c r="CX43" s="71">
        <f>IF(ISNUMBER(MATCH(CX$4,'Standardised Costs'!$E51:$H51,0)),'Standardised Costs'!$C51,0)*(SUM(Inputs!$C$53,Inputs!$C$54,Inputs!$C$55*'Standardised Costs'!$J$12,Inputs!$C$57,Inputs!$C$58,Inputs!$C$59*'Standardised Costs'!$J$12))</f>
        <v>0</v>
      </c>
      <c r="CY43" s="71">
        <f>IF(ISNUMBER(MATCH(CY$4,'Standardised Costs'!$E51:$H51,0)),'Standardised Costs'!$C51,0)*(SUM(Inputs!$C$53,Inputs!$C$54,Inputs!$C$55*'Standardised Costs'!$J$12,Inputs!$C$57,Inputs!$C$58,Inputs!$C$59*'Standardised Costs'!$J$12))</f>
        <v>0</v>
      </c>
    </row>
    <row r="44" spans="1:103" s="68" customFormat="1" ht="12.75" customHeight="1" x14ac:dyDescent="0.2">
      <c r="A44" s="328"/>
      <c r="B44" s="73" t="s">
        <v>218</v>
      </c>
      <c r="C44" s="72">
        <f t="shared" si="1"/>
        <v>0</v>
      </c>
      <c r="D44" s="71">
        <f>IF(ISNUMBER(MATCH(D$4,'Standardised Costs'!$E52:$H52,0)),'Standardised Costs'!$C52,0)*(SUM(Inputs!$C$55,Inputs!$C$59))</f>
        <v>0</v>
      </c>
      <c r="E44" s="71">
        <f>IF(ISNUMBER(MATCH(E$4,'Standardised Costs'!$E52:$H52,0)),'Standardised Costs'!$C52,0)*(SUM(Inputs!$C$55,Inputs!$C$59))</f>
        <v>0</v>
      </c>
      <c r="F44" s="71">
        <f>IF(ISNUMBER(MATCH(F$4,'Standardised Costs'!$E52:$H52,0)),'Standardised Costs'!$C52,0)*(SUM(Inputs!$C$55,Inputs!$C$59))</f>
        <v>0</v>
      </c>
      <c r="G44" s="71">
        <f>IF(ISNUMBER(MATCH(G$4,'Standardised Costs'!$E52:$H52,0)),'Standardised Costs'!$C52,0)*(SUM(Inputs!$C$55,Inputs!$C$59))</f>
        <v>0</v>
      </c>
      <c r="H44" s="71">
        <f>IF(ISNUMBER(MATCH(H$4,'Standardised Costs'!$E52:$H52,0)),'Standardised Costs'!$C52,0)*(SUM(Inputs!$C$55,Inputs!$C$59))</f>
        <v>0</v>
      </c>
      <c r="I44" s="71">
        <f>IF(ISNUMBER(MATCH(I$4,'Standardised Costs'!$E52:$H52,0)),'Standardised Costs'!$C52,0)*(SUM(Inputs!$C$55,Inputs!$C$59))</f>
        <v>0</v>
      </c>
      <c r="J44" s="71">
        <f>IF(ISNUMBER(MATCH(J$4,'Standardised Costs'!$E52:$H52,0)),'Standardised Costs'!$C52,0)*(SUM(Inputs!$C$55,Inputs!$C$59))</f>
        <v>0</v>
      </c>
      <c r="K44" s="71">
        <f>IF(ISNUMBER(MATCH(K$4,'Standardised Costs'!$E52:$H52,0)),'Standardised Costs'!$C52,0)*(SUM(Inputs!$C$55,Inputs!$C$59))</f>
        <v>0</v>
      </c>
      <c r="L44" s="71">
        <f>IF(ISNUMBER(MATCH(L$4,'Standardised Costs'!$E52:$H52,0)),'Standardised Costs'!$C52,0)*(SUM(Inputs!$C$55,Inputs!$C$59))</f>
        <v>0</v>
      </c>
      <c r="M44" s="71">
        <f>IF(ISNUMBER(MATCH(M$4,'Standardised Costs'!$E52:$H52,0)),'Standardised Costs'!$C52,0)*(SUM(Inputs!$C$55,Inputs!$C$59))</f>
        <v>0</v>
      </c>
      <c r="N44" s="71">
        <f>IF(ISNUMBER(MATCH(N$4,'Standardised Costs'!$E52:$H52,0)),'Standardised Costs'!$C52,0)*(SUM(Inputs!$C$55,Inputs!$C$59))</f>
        <v>0</v>
      </c>
      <c r="O44" s="71">
        <f>IF(ISNUMBER(MATCH(O$4,'Standardised Costs'!$E52:$H52,0)),'Standardised Costs'!$C52,0)*(SUM(Inputs!$C$55,Inputs!$C$59))</f>
        <v>0</v>
      </c>
      <c r="P44" s="71">
        <f>IF(ISNUMBER(MATCH(P$4,'Standardised Costs'!$E52:$H52,0)),'Standardised Costs'!$C52,0)*(SUM(Inputs!$C$55,Inputs!$C$59))</f>
        <v>0</v>
      </c>
      <c r="Q44" s="71">
        <f>IF(ISNUMBER(MATCH(Q$4,'Standardised Costs'!$E52:$H52,0)),'Standardised Costs'!$C52,0)*(SUM(Inputs!$C$55,Inputs!$C$59))</f>
        <v>0</v>
      </c>
      <c r="R44" s="71">
        <f>IF(ISNUMBER(MATCH(R$4,'Standardised Costs'!$E52:$H52,0)),'Standardised Costs'!$C52,0)*(SUM(Inputs!$C$55,Inputs!$C$59))</f>
        <v>0</v>
      </c>
      <c r="S44" s="71">
        <f>IF(ISNUMBER(MATCH(S$4,'Standardised Costs'!$E52:$H52,0)),'Standardised Costs'!$C52,0)*(SUM(Inputs!$C$55,Inputs!$C$59))</f>
        <v>0</v>
      </c>
      <c r="T44" s="71">
        <f>IF(ISNUMBER(MATCH(T$4,'Standardised Costs'!$E52:$H52,0)),'Standardised Costs'!$C52,0)*(SUM(Inputs!$C$55,Inputs!$C$59))</f>
        <v>0</v>
      </c>
      <c r="U44" s="71">
        <f>IF(ISNUMBER(MATCH(U$4,'Standardised Costs'!$E52:$H52,0)),'Standardised Costs'!$C52,0)*(SUM(Inputs!$C$55,Inputs!$C$59))</f>
        <v>0</v>
      </c>
      <c r="V44" s="71">
        <f>IF(ISNUMBER(MATCH(V$4,'Standardised Costs'!$E52:$H52,0)),'Standardised Costs'!$C52,0)*(SUM(Inputs!$C$55,Inputs!$C$59))</f>
        <v>0</v>
      </c>
      <c r="W44" s="71">
        <f>IF(ISNUMBER(MATCH(W$4,'Standardised Costs'!$E52:$H52,0)),'Standardised Costs'!$C52,0)*(SUM(Inputs!$C$55,Inputs!$C$59))</f>
        <v>0</v>
      </c>
      <c r="X44" s="71">
        <f>IF(ISNUMBER(MATCH(X$4,'Standardised Costs'!$E52:$H52,0)),'Standardised Costs'!$C52,0)*(SUM(Inputs!$C$55,Inputs!$C$59))</f>
        <v>0</v>
      </c>
      <c r="Y44" s="71">
        <f>IF(ISNUMBER(MATCH(Y$4,'Standardised Costs'!$E52:$H52,0)),'Standardised Costs'!$C52,0)*(SUM(Inputs!$C$55,Inputs!$C$59))</f>
        <v>0</v>
      </c>
      <c r="Z44" s="71">
        <f>IF(ISNUMBER(MATCH(Z$4,'Standardised Costs'!$E52:$H52,0)),'Standardised Costs'!$C52,0)*(SUM(Inputs!$C$55,Inputs!$C$59))</f>
        <v>0</v>
      </c>
      <c r="AA44" s="71">
        <f>IF(ISNUMBER(MATCH(AA$4,'Standardised Costs'!$E52:$H52,0)),'Standardised Costs'!$C52,0)*(SUM(Inputs!$C$55,Inputs!$C$59))</f>
        <v>0</v>
      </c>
      <c r="AB44" s="71">
        <f>IF(ISNUMBER(MATCH(AB$4,'Standardised Costs'!$E52:$H52,0)),'Standardised Costs'!$C52,0)*(SUM(Inputs!$C$55,Inputs!$C$59))</f>
        <v>0</v>
      </c>
      <c r="AC44" s="71">
        <f>IF(ISNUMBER(MATCH(AC$4,'Standardised Costs'!$E52:$H52,0)),'Standardised Costs'!$C52,0)*(SUM(Inputs!$C$55,Inputs!$C$59))</f>
        <v>0</v>
      </c>
      <c r="AD44" s="71">
        <f>IF(ISNUMBER(MATCH(AD$4,'Standardised Costs'!$E52:$H52,0)),'Standardised Costs'!$C52,0)*(SUM(Inputs!$C$55,Inputs!$C$59))</f>
        <v>0</v>
      </c>
      <c r="AE44" s="71">
        <f>IF(ISNUMBER(MATCH(AE$4,'Standardised Costs'!$E52:$H52,0)),'Standardised Costs'!$C52,0)*(SUM(Inputs!$C$55,Inputs!$C$59))</f>
        <v>0</v>
      </c>
      <c r="AF44" s="71">
        <f>IF(ISNUMBER(MATCH(AF$4,'Standardised Costs'!$E52:$H52,0)),'Standardised Costs'!$C52,0)*(SUM(Inputs!$C$55,Inputs!$C$59))</f>
        <v>0</v>
      </c>
      <c r="AG44" s="71">
        <f>IF(ISNUMBER(MATCH(AG$4,'Standardised Costs'!$E52:$H52,0)),'Standardised Costs'!$C52,0)*(SUM(Inputs!$C$55,Inputs!$C$59))</f>
        <v>0</v>
      </c>
      <c r="AH44" s="71">
        <f>IF(ISNUMBER(MATCH(AH$4,'Standardised Costs'!$E52:$H52,0)),'Standardised Costs'!$C52,0)*(SUM(Inputs!$C$55,Inputs!$C$59))</f>
        <v>0</v>
      </c>
      <c r="AI44" s="71">
        <f>IF(ISNUMBER(MATCH(AI$4,'Standardised Costs'!$E52:$H52,0)),'Standardised Costs'!$C52,0)*(SUM(Inputs!$C$55,Inputs!$C$59))</f>
        <v>0</v>
      </c>
      <c r="AJ44" s="71">
        <f>IF(ISNUMBER(MATCH(AJ$4,'Standardised Costs'!$E52:$H52,0)),'Standardised Costs'!$C52,0)*(SUM(Inputs!$C$55,Inputs!$C$59))</f>
        <v>0</v>
      </c>
      <c r="AK44" s="71">
        <f>IF(ISNUMBER(MATCH(AK$4,'Standardised Costs'!$E52:$H52,0)),'Standardised Costs'!$C52,0)*(SUM(Inputs!$C$55,Inputs!$C$59))</f>
        <v>0</v>
      </c>
      <c r="AL44" s="71">
        <f>IF(ISNUMBER(MATCH(AL$4,'Standardised Costs'!$E52:$H52,0)),'Standardised Costs'!$C52,0)*(SUM(Inputs!$C$55,Inputs!$C$59))</f>
        <v>0</v>
      </c>
      <c r="AM44" s="71">
        <f>IF(ISNUMBER(MATCH(AM$4,'Standardised Costs'!$E52:$H52,0)),'Standardised Costs'!$C52,0)*(SUM(Inputs!$C$55,Inputs!$C$59))</f>
        <v>0</v>
      </c>
      <c r="AN44" s="71">
        <f>IF(ISNUMBER(MATCH(AN$4,'Standardised Costs'!$E52:$H52,0)),'Standardised Costs'!$C52,0)*(SUM(Inputs!$C$55,Inputs!$C$59))</f>
        <v>0</v>
      </c>
      <c r="AO44" s="71">
        <f>IF(ISNUMBER(MATCH(AO$4,'Standardised Costs'!$E52:$H52,0)),'Standardised Costs'!$C52,0)*(SUM(Inputs!$C$55,Inputs!$C$59))</f>
        <v>0</v>
      </c>
      <c r="AP44" s="71">
        <f>IF(ISNUMBER(MATCH(AP$4,'Standardised Costs'!$E52:$H52,0)),'Standardised Costs'!$C52,0)*(SUM(Inputs!$C$55,Inputs!$C$59))</f>
        <v>0</v>
      </c>
      <c r="AQ44" s="71">
        <f>IF(ISNUMBER(MATCH(AQ$4,'Standardised Costs'!$E52:$H52,0)),'Standardised Costs'!$C52,0)*(SUM(Inputs!$C$55,Inputs!$C$59))</f>
        <v>0</v>
      </c>
      <c r="AR44" s="71">
        <f>IF(ISNUMBER(MATCH(AR$4,'Standardised Costs'!$E52:$H52,0)),'Standardised Costs'!$C52,0)*(SUM(Inputs!$C$55,Inputs!$C$59))</f>
        <v>0</v>
      </c>
      <c r="AS44" s="71">
        <f>IF(ISNUMBER(MATCH(AS$4,'Standardised Costs'!$E52:$H52,0)),'Standardised Costs'!$C52,0)*(SUM(Inputs!$C$55,Inputs!$C$59))</f>
        <v>0</v>
      </c>
      <c r="AT44" s="71">
        <f>IF(ISNUMBER(MATCH(AT$4,'Standardised Costs'!$E52:$H52,0)),'Standardised Costs'!$C52,0)*(SUM(Inputs!$C$55,Inputs!$C$59))</f>
        <v>0</v>
      </c>
      <c r="AU44" s="71">
        <f>IF(ISNUMBER(MATCH(AU$4,'Standardised Costs'!$E52:$H52,0)),'Standardised Costs'!$C52,0)*(SUM(Inputs!$C$55,Inputs!$C$59))</f>
        <v>0</v>
      </c>
      <c r="AV44" s="71">
        <f>IF(ISNUMBER(MATCH(AV$4,'Standardised Costs'!$E52:$H52,0)),'Standardised Costs'!$C52,0)*(SUM(Inputs!$C$55,Inputs!$C$59))</f>
        <v>0</v>
      </c>
      <c r="AW44" s="71">
        <f>IF(ISNUMBER(MATCH(AW$4,'Standardised Costs'!$E52:$H52,0)),'Standardised Costs'!$C52,0)*(SUM(Inputs!$C$55,Inputs!$C$59))</f>
        <v>0</v>
      </c>
      <c r="AX44" s="71">
        <f>IF(ISNUMBER(MATCH(AX$4,'Standardised Costs'!$E52:$H52,0)),'Standardised Costs'!$C52,0)*(SUM(Inputs!$C$55,Inputs!$C$59))</f>
        <v>0</v>
      </c>
      <c r="AY44" s="71">
        <f>IF(ISNUMBER(MATCH(AY$4,'Standardised Costs'!$E52:$H52,0)),'Standardised Costs'!$C52,0)*(SUM(Inputs!$C$55,Inputs!$C$59))</f>
        <v>0</v>
      </c>
      <c r="AZ44" s="71">
        <f>IF(ISNUMBER(MATCH(AZ$4,'Standardised Costs'!$E52:$H52,0)),'Standardised Costs'!$C52,0)*(SUM(Inputs!$C$55,Inputs!$C$59))</f>
        <v>0</v>
      </c>
      <c r="BA44" s="71">
        <f>IF(ISNUMBER(MATCH(BA$4,'Standardised Costs'!$E52:$H52,0)),'Standardised Costs'!$C52,0)*(SUM(Inputs!$C$55,Inputs!$C$59))</f>
        <v>0</v>
      </c>
      <c r="BB44" s="71">
        <f>IF(ISNUMBER(MATCH(BB$4,'Standardised Costs'!$E52:$H52,0)),'Standardised Costs'!$C52,0)*(SUM(Inputs!$C$55,Inputs!$C$59))</f>
        <v>0</v>
      </c>
      <c r="BC44" s="71">
        <f>IF(ISNUMBER(MATCH(BC$4,'Standardised Costs'!$E52:$H52,0)),'Standardised Costs'!$C52,0)*(SUM(Inputs!$C$55,Inputs!$C$59))</f>
        <v>0</v>
      </c>
      <c r="BD44" s="71">
        <f>IF(ISNUMBER(MATCH(BD$4,'Standardised Costs'!$E52:$H52,0)),'Standardised Costs'!$C52,0)*(SUM(Inputs!$C$55,Inputs!$C$59))</f>
        <v>0</v>
      </c>
      <c r="BE44" s="71">
        <f>IF(ISNUMBER(MATCH(BE$4,'Standardised Costs'!$E52:$H52,0)),'Standardised Costs'!$C52,0)*(SUM(Inputs!$C$55,Inputs!$C$59))</f>
        <v>0</v>
      </c>
      <c r="BF44" s="71">
        <f>IF(ISNUMBER(MATCH(BF$4,'Standardised Costs'!$E52:$H52,0)),'Standardised Costs'!$C52,0)*(SUM(Inputs!$C$55,Inputs!$C$59))</f>
        <v>0</v>
      </c>
      <c r="BG44" s="71">
        <f>IF(ISNUMBER(MATCH(BG$4,'Standardised Costs'!$E52:$H52,0)),'Standardised Costs'!$C52,0)*(SUM(Inputs!$C$55,Inputs!$C$59))</f>
        <v>0</v>
      </c>
      <c r="BH44" s="71">
        <f>IF(ISNUMBER(MATCH(BH$4,'Standardised Costs'!$E52:$H52,0)),'Standardised Costs'!$C52,0)*(SUM(Inputs!$C$55,Inputs!$C$59))</f>
        <v>0</v>
      </c>
      <c r="BI44" s="71">
        <f>IF(ISNUMBER(MATCH(BI$4,'Standardised Costs'!$E52:$H52,0)),'Standardised Costs'!$C52,0)*(SUM(Inputs!$C$55,Inputs!$C$59))</f>
        <v>0</v>
      </c>
      <c r="BJ44" s="71">
        <f>IF(ISNUMBER(MATCH(BJ$4,'Standardised Costs'!$E52:$H52,0)),'Standardised Costs'!$C52,0)*(SUM(Inputs!$C$55,Inputs!$C$59))</f>
        <v>0</v>
      </c>
      <c r="BK44" s="71">
        <f>IF(ISNUMBER(MATCH(BK$4,'Standardised Costs'!$E52:$H52,0)),'Standardised Costs'!$C52,0)*(SUM(Inputs!$C$55,Inputs!$C$59))</f>
        <v>0</v>
      </c>
      <c r="BL44" s="71">
        <f>IF(ISNUMBER(MATCH(BL$4,'Standardised Costs'!$E52:$H52,0)),'Standardised Costs'!$C52,0)*(SUM(Inputs!$C$55,Inputs!$C$59))</f>
        <v>0</v>
      </c>
      <c r="BM44" s="71">
        <f>IF(ISNUMBER(MATCH(BM$4,'Standardised Costs'!$E52:$H52,0)),'Standardised Costs'!$C52,0)*(SUM(Inputs!$C$55,Inputs!$C$59))</f>
        <v>0</v>
      </c>
      <c r="BN44" s="71">
        <f>IF(ISNUMBER(MATCH(BN$4,'Standardised Costs'!$E52:$H52,0)),'Standardised Costs'!$C52,0)*(SUM(Inputs!$C$55,Inputs!$C$59))</f>
        <v>0</v>
      </c>
      <c r="BO44" s="71">
        <f>IF(ISNUMBER(MATCH(BO$4,'Standardised Costs'!$E52:$H52,0)),'Standardised Costs'!$C52,0)*(SUM(Inputs!$C$55,Inputs!$C$59))</f>
        <v>0</v>
      </c>
      <c r="BP44" s="71">
        <f>IF(ISNUMBER(MATCH(BP$4,'Standardised Costs'!$E52:$H52,0)),'Standardised Costs'!$C52,0)*(SUM(Inputs!$C$55,Inputs!$C$59))</f>
        <v>0</v>
      </c>
      <c r="BQ44" s="71">
        <f>IF(ISNUMBER(MATCH(BQ$4,'Standardised Costs'!$E52:$H52,0)),'Standardised Costs'!$C52,0)*(SUM(Inputs!$C$55,Inputs!$C$59))</f>
        <v>0</v>
      </c>
      <c r="BR44" s="71">
        <f>IF(ISNUMBER(MATCH(BR$4,'Standardised Costs'!$E52:$H52,0)),'Standardised Costs'!$C52,0)*(SUM(Inputs!$C$55,Inputs!$C$59))</f>
        <v>0</v>
      </c>
      <c r="BS44" s="71">
        <f>IF(ISNUMBER(MATCH(BS$4,'Standardised Costs'!$E52:$H52,0)),'Standardised Costs'!$C52,0)*(SUM(Inputs!$C$55,Inputs!$C$59))</f>
        <v>0</v>
      </c>
      <c r="BT44" s="71">
        <f>IF(ISNUMBER(MATCH(BT$4,'Standardised Costs'!$E52:$H52,0)),'Standardised Costs'!$C52,0)*(SUM(Inputs!$C$55,Inputs!$C$59))</f>
        <v>0</v>
      </c>
      <c r="BU44" s="71">
        <f>IF(ISNUMBER(MATCH(BU$4,'Standardised Costs'!$E52:$H52,0)),'Standardised Costs'!$C52,0)*(SUM(Inputs!$C$55,Inputs!$C$59))</f>
        <v>0</v>
      </c>
      <c r="BV44" s="71">
        <f>IF(ISNUMBER(MATCH(BV$4,'Standardised Costs'!$E52:$H52,0)),'Standardised Costs'!$C52,0)*(SUM(Inputs!$C$55,Inputs!$C$59))</f>
        <v>0</v>
      </c>
      <c r="BW44" s="71">
        <f>IF(ISNUMBER(MATCH(BW$4,'Standardised Costs'!$E52:$H52,0)),'Standardised Costs'!$C52,0)*(SUM(Inputs!$C$55,Inputs!$C$59))</f>
        <v>0</v>
      </c>
      <c r="BX44" s="71">
        <f>IF(ISNUMBER(MATCH(BX$4,'Standardised Costs'!$E52:$H52,0)),'Standardised Costs'!$C52,0)*(SUM(Inputs!$C$55,Inputs!$C$59))</f>
        <v>0</v>
      </c>
      <c r="BY44" s="71">
        <f>IF(ISNUMBER(MATCH(BY$4,'Standardised Costs'!$E52:$H52,0)),'Standardised Costs'!$C52,0)*(SUM(Inputs!$C$55,Inputs!$C$59))</f>
        <v>0</v>
      </c>
      <c r="BZ44" s="71">
        <f>IF(ISNUMBER(MATCH(BZ$4,'Standardised Costs'!$E52:$H52,0)),'Standardised Costs'!$C52,0)*(SUM(Inputs!$C$55,Inputs!$C$59))</f>
        <v>0</v>
      </c>
      <c r="CA44" s="71">
        <f>IF(ISNUMBER(MATCH(CA$4,'Standardised Costs'!$E52:$H52,0)),'Standardised Costs'!$C52,0)*(SUM(Inputs!$C$55,Inputs!$C$59))</f>
        <v>0</v>
      </c>
      <c r="CB44" s="71">
        <f>IF(ISNUMBER(MATCH(CB$4,'Standardised Costs'!$E52:$H52,0)),'Standardised Costs'!$C52,0)*(SUM(Inputs!$C$55,Inputs!$C$59))</f>
        <v>0</v>
      </c>
      <c r="CC44" s="71">
        <f>IF(ISNUMBER(MATCH(CC$4,'Standardised Costs'!$E52:$H52,0)),'Standardised Costs'!$C52,0)*(SUM(Inputs!$C$55,Inputs!$C$59))</f>
        <v>0</v>
      </c>
      <c r="CD44" s="71">
        <f>IF(ISNUMBER(MATCH(CD$4,'Standardised Costs'!$E52:$H52,0)),'Standardised Costs'!$C52,0)*(SUM(Inputs!$C$55,Inputs!$C$59))</f>
        <v>0</v>
      </c>
      <c r="CE44" s="71">
        <f>IF(ISNUMBER(MATCH(CE$4,'Standardised Costs'!$E52:$H52,0)),'Standardised Costs'!$C52,0)*(SUM(Inputs!$C$55,Inputs!$C$59))</f>
        <v>0</v>
      </c>
      <c r="CF44" s="71">
        <f>IF(ISNUMBER(MATCH(CF$4,'Standardised Costs'!$E52:$H52,0)),'Standardised Costs'!$C52,0)*(SUM(Inputs!$C$55,Inputs!$C$59))</f>
        <v>0</v>
      </c>
      <c r="CG44" s="71">
        <f>IF(ISNUMBER(MATCH(CG$4,'Standardised Costs'!$E52:$H52,0)),'Standardised Costs'!$C52,0)*(SUM(Inputs!$C$55,Inputs!$C$59))</f>
        <v>0</v>
      </c>
      <c r="CH44" s="71">
        <f>IF(ISNUMBER(MATCH(CH$4,'Standardised Costs'!$E52:$H52,0)),'Standardised Costs'!$C52,0)*(SUM(Inputs!$C$55,Inputs!$C$59))</f>
        <v>0</v>
      </c>
      <c r="CI44" s="71">
        <f>IF(ISNUMBER(MATCH(CI$4,'Standardised Costs'!$E52:$H52,0)),'Standardised Costs'!$C52,0)*(SUM(Inputs!$C$55,Inputs!$C$59))</f>
        <v>0</v>
      </c>
      <c r="CJ44" s="71">
        <f>IF(ISNUMBER(MATCH(CJ$4,'Standardised Costs'!$E52:$H52,0)),'Standardised Costs'!$C52,0)*(SUM(Inputs!$C$55,Inputs!$C$59))</f>
        <v>0</v>
      </c>
      <c r="CK44" s="71">
        <f>IF(ISNUMBER(MATCH(CK$4,'Standardised Costs'!$E52:$H52,0)),'Standardised Costs'!$C52,0)*(SUM(Inputs!$C$55,Inputs!$C$59))</f>
        <v>0</v>
      </c>
      <c r="CL44" s="71">
        <f>IF(ISNUMBER(MATCH(CL$4,'Standardised Costs'!$E52:$H52,0)),'Standardised Costs'!$C52,0)*(SUM(Inputs!$C$55,Inputs!$C$59))</f>
        <v>0</v>
      </c>
      <c r="CM44" s="71">
        <f>IF(ISNUMBER(MATCH(CM$4,'Standardised Costs'!$E52:$H52,0)),'Standardised Costs'!$C52,0)*(SUM(Inputs!$C$55,Inputs!$C$59))</f>
        <v>0</v>
      </c>
      <c r="CN44" s="71">
        <f>IF(ISNUMBER(MATCH(CN$4,'Standardised Costs'!$E52:$H52,0)),'Standardised Costs'!$C52,0)*(SUM(Inputs!$C$55,Inputs!$C$59))</f>
        <v>0</v>
      </c>
      <c r="CO44" s="71">
        <f>IF(ISNUMBER(MATCH(CO$4,'Standardised Costs'!$E52:$H52,0)),'Standardised Costs'!$C52,0)*(SUM(Inputs!$C$55,Inputs!$C$59))</f>
        <v>0</v>
      </c>
      <c r="CP44" s="71">
        <f>IF(ISNUMBER(MATCH(CP$4,'Standardised Costs'!$E52:$H52,0)),'Standardised Costs'!$C52,0)*(SUM(Inputs!$C$55,Inputs!$C$59))</f>
        <v>0</v>
      </c>
      <c r="CQ44" s="71">
        <f>IF(ISNUMBER(MATCH(CQ$4,'Standardised Costs'!$E52:$H52,0)),'Standardised Costs'!$C52,0)*(SUM(Inputs!$C$55,Inputs!$C$59))</f>
        <v>0</v>
      </c>
      <c r="CR44" s="71">
        <f>IF(ISNUMBER(MATCH(CR$4,'Standardised Costs'!$E52:$H52,0)),'Standardised Costs'!$C52,0)*(SUM(Inputs!$C$55,Inputs!$C$59))</f>
        <v>0</v>
      </c>
      <c r="CS44" s="71">
        <f>IF(ISNUMBER(MATCH(CS$4,'Standardised Costs'!$E52:$H52,0)),'Standardised Costs'!$C52,0)*(SUM(Inputs!$C$55,Inputs!$C$59))</f>
        <v>0</v>
      </c>
      <c r="CT44" s="71">
        <f>IF(ISNUMBER(MATCH(CT$4,'Standardised Costs'!$E52:$H52,0)),'Standardised Costs'!$C52,0)*(SUM(Inputs!$C$55,Inputs!$C$59))</f>
        <v>0</v>
      </c>
      <c r="CU44" s="71">
        <f>IF(ISNUMBER(MATCH(CU$4,'Standardised Costs'!$E52:$H52,0)),'Standardised Costs'!$C52,0)*(SUM(Inputs!$C$55,Inputs!$C$59))</f>
        <v>0</v>
      </c>
      <c r="CV44" s="71">
        <f>IF(ISNUMBER(MATCH(CV$4,'Standardised Costs'!$E52:$H52,0)),'Standardised Costs'!$C52,0)*(SUM(Inputs!$C$55,Inputs!$C$59))</f>
        <v>0</v>
      </c>
      <c r="CW44" s="71">
        <f>IF(ISNUMBER(MATCH(CW$4,'Standardised Costs'!$E52:$H52,0)),'Standardised Costs'!$C52,0)*(SUM(Inputs!$C$55,Inputs!$C$59))</f>
        <v>0</v>
      </c>
      <c r="CX44" s="71">
        <f>IF(ISNUMBER(MATCH(CX$4,'Standardised Costs'!$E52:$H52,0)),'Standardised Costs'!$C52,0)*(SUM(Inputs!$C$55,Inputs!$C$59))</f>
        <v>0</v>
      </c>
      <c r="CY44" s="71">
        <f>IF(ISNUMBER(MATCH(CY$4,'Standardised Costs'!$E52:$H52,0)),'Standardised Costs'!$C52,0)*(SUM(Inputs!$C$55,Inputs!$C$59))</f>
        <v>0</v>
      </c>
    </row>
    <row r="45" spans="1:103" s="68" customFormat="1" ht="12.75" customHeight="1" x14ac:dyDescent="0.2">
      <c r="A45" s="328"/>
      <c r="B45" s="73" t="s">
        <v>219</v>
      </c>
      <c r="C45" s="72">
        <f t="shared" si="1"/>
        <v>0</v>
      </c>
      <c r="D45" s="71">
        <f>IF(ISNUMBER(MATCH(D$4,'Standardised Costs'!$E48:$H48,0)),'Standardised Costs'!$C48,0)*(SUM(Inputs!$C$56,Inputs!$C$60))</f>
        <v>0</v>
      </c>
      <c r="E45" s="71">
        <f>IF(ISNUMBER(MATCH(E$4,'Standardised Costs'!$E48:$H48,0)),'Standardised Costs'!$C48,0)*(SUM(Inputs!$C$56,Inputs!$C$60))</f>
        <v>0</v>
      </c>
      <c r="F45" s="71">
        <f>IF(ISNUMBER(MATCH(F$4,'Standardised Costs'!$E48:$H48,0)),'Standardised Costs'!$C48,0)*(SUM(Inputs!$C$56,Inputs!$C$60))</f>
        <v>0</v>
      </c>
      <c r="G45" s="71">
        <f>IF(ISNUMBER(MATCH(G$4,'Standardised Costs'!$E48:$H48,0)),'Standardised Costs'!$C48,0)*(SUM(Inputs!$C$56,Inputs!$C$60))</f>
        <v>0</v>
      </c>
      <c r="H45" s="71">
        <f>IF(ISNUMBER(MATCH(H$4,'Standardised Costs'!$E48:$H48,0)),'Standardised Costs'!$C48,0)*(SUM(Inputs!$C$56,Inputs!$C$60))</f>
        <v>0</v>
      </c>
      <c r="I45" s="71">
        <f>IF(ISNUMBER(MATCH(I$4,'Standardised Costs'!$E48:$H48,0)),'Standardised Costs'!$C48,0)*(SUM(Inputs!$C$56,Inputs!$C$60))</f>
        <v>0</v>
      </c>
      <c r="J45" s="71">
        <f>IF(ISNUMBER(MATCH(J$4,'Standardised Costs'!$E48:$H48,0)),'Standardised Costs'!$C48,0)*(SUM(Inputs!$C$56,Inputs!$C$60))</f>
        <v>0</v>
      </c>
      <c r="K45" s="71">
        <f>IF(ISNUMBER(MATCH(K$4,'Standardised Costs'!$E48:$H48,0)),'Standardised Costs'!$C48,0)*(SUM(Inputs!$C$56,Inputs!$C$60))</f>
        <v>0</v>
      </c>
      <c r="L45" s="71">
        <f>IF(ISNUMBER(MATCH(L$4,'Standardised Costs'!$E48:$H48,0)),'Standardised Costs'!$C48,0)*(SUM(Inputs!$C$56,Inputs!$C$60))</f>
        <v>0</v>
      </c>
      <c r="M45" s="71">
        <f>IF(ISNUMBER(MATCH(M$4,'Standardised Costs'!$E48:$H48,0)),'Standardised Costs'!$C48,0)*(SUM(Inputs!$C$56,Inputs!$C$60))</f>
        <v>0</v>
      </c>
      <c r="N45" s="71">
        <f>IF(ISNUMBER(MATCH(N$4,'Standardised Costs'!$E48:$H48,0)),'Standardised Costs'!$C48,0)*(SUM(Inputs!$C$56,Inputs!$C$60))</f>
        <v>0</v>
      </c>
      <c r="O45" s="71">
        <f>IF(ISNUMBER(MATCH(O$4,'Standardised Costs'!$E48:$H48,0)),'Standardised Costs'!$C48,0)*(SUM(Inputs!$C$56,Inputs!$C$60))</f>
        <v>0</v>
      </c>
      <c r="P45" s="71">
        <f>IF(ISNUMBER(MATCH(P$4,'Standardised Costs'!$E48:$H48,0)),'Standardised Costs'!$C48,0)*(SUM(Inputs!$C$56,Inputs!$C$60))</f>
        <v>0</v>
      </c>
      <c r="Q45" s="71">
        <f>IF(ISNUMBER(MATCH(Q$4,'Standardised Costs'!$E48:$H48,0)),'Standardised Costs'!$C48,0)*(SUM(Inputs!$C$56,Inputs!$C$60))</f>
        <v>0</v>
      </c>
      <c r="R45" s="71">
        <f>IF(ISNUMBER(MATCH(R$4,'Standardised Costs'!$E48:$H48,0)),'Standardised Costs'!$C48,0)*(SUM(Inputs!$C$56,Inputs!$C$60))</f>
        <v>0</v>
      </c>
      <c r="S45" s="71">
        <f>IF(ISNUMBER(MATCH(S$4,'Standardised Costs'!$E48:$H48,0)),'Standardised Costs'!$C48,0)*(SUM(Inputs!$C$56,Inputs!$C$60))</f>
        <v>0</v>
      </c>
      <c r="T45" s="71">
        <f>IF(ISNUMBER(MATCH(T$4,'Standardised Costs'!$E48:$H48,0)),'Standardised Costs'!$C48,0)*(SUM(Inputs!$C$56,Inputs!$C$60))</f>
        <v>0</v>
      </c>
      <c r="U45" s="71">
        <f>IF(ISNUMBER(MATCH(U$4,'Standardised Costs'!$E48:$H48,0)),'Standardised Costs'!$C48,0)*(SUM(Inputs!$C$56,Inputs!$C$60))</f>
        <v>0</v>
      </c>
      <c r="V45" s="71">
        <f>IF(ISNUMBER(MATCH(V$4,'Standardised Costs'!$E48:$H48,0)),'Standardised Costs'!$C48,0)*(SUM(Inputs!$C$56,Inputs!$C$60))</f>
        <v>0</v>
      </c>
      <c r="W45" s="71">
        <f>IF(ISNUMBER(MATCH(W$4,'Standardised Costs'!$E48:$H48,0)),'Standardised Costs'!$C48,0)*(SUM(Inputs!$C$56,Inputs!$C$60))</f>
        <v>0</v>
      </c>
      <c r="X45" s="71">
        <f>IF(ISNUMBER(MATCH(X$4,'Standardised Costs'!$E48:$H48,0)),'Standardised Costs'!$C48,0)*(SUM(Inputs!$C$56,Inputs!$C$60))</f>
        <v>0</v>
      </c>
      <c r="Y45" s="71">
        <f>IF(ISNUMBER(MATCH(Y$4,'Standardised Costs'!$E48:$H48,0)),'Standardised Costs'!$C48,0)*(SUM(Inputs!$C$56,Inputs!$C$60))</f>
        <v>0</v>
      </c>
      <c r="Z45" s="71">
        <f>IF(ISNUMBER(MATCH(Z$4,'Standardised Costs'!$E48:$H48,0)),'Standardised Costs'!$C48,0)*(SUM(Inputs!$C$56,Inputs!$C$60))</f>
        <v>0</v>
      </c>
      <c r="AA45" s="71">
        <f>IF(ISNUMBER(MATCH(AA$4,'Standardised Costs'!$E48:$H48,0)),'Standardised Costs'!$C48,0)*(SUM(Inputs!$C$56,Inputs!$C$60))</f>
        <v>0</v>
      </c>
      <c r="AB45" s="71">
        <f>IF(ISNUMBER(MATCH(AB$4,'Standardised Costs'!$E48:$H48,0)),'Standardised Costs'!$C48,0)*(SUM(Inputs!$C$56,Inputs!$C$60))</f>
        <v>0</v>
      </c>
      <c r="AC45" s="71">
        <f>IF(ISNUMBER(MATCH(AC$4,'Standardised Costs'!$E48:$H48,0)),'Standardised Costs'!$C48,0)*(SUM(Inputs!$C$56,Inputs!$C$60))</f>
        <v>0</v>
      </c>
      <c r="AD45" s="71">
        <f>IF(ISNUMBER(MATCH(AD$4,'Standardised Costs'!$E48:$H48,0)),'Standardised Costs'!$C48,0)*(SUM(Inputs!$C$56,Inputs!$C$60))</f>
        <v>0</v>
      </c>
      <c r="AE45" s="71">
        <f>IF(ISNUMBER(MATCH(AE$4,'Standardised Costs'!$E48:$H48,0)),'Standardised Costs'!$C48,0)*(SUM(Inputs!$C$56,Inputs!$C$60))</f>
        <v>0</v>
      </c>
      <c r="AF45" s="71">
        <f>IF(ISNUMBER(MATCH(AF$4,'Standardised Costs'!$E48:$H48,0)),'Standardised Costs'!$C48,0)*(SUM(Inputs!$C$56,Inputs!$C$60))</f>
        <v>0</v>
      </c>
      <c r="AG45" s="71">
        <f>IF(ISNUMBER(MATCH(AG$4,'Standardised Costs'!$E48:$H48,0)),'Standardised Costs'!$C48,0)*(SUM(Inputs!$C$56,Inputs!$C$60))</f>
        <v>0</v>
      </c>
      <c r="AH45" s="71">
        <f>IF(ISNUMBER(MATCH(AH$4,'Standardised Costs'!$E48:$H48,0)),'Standardised Costs'!$C48,0)*(SUM(Inputs!$C$56,Inputs!$C$60))</f>
        <v>0</v>
      </c>
      <c r="AI45" s="71">
        <f>IF(ISNUMBER(MATCH(AI$4,'Standardised Costs'!$E48:$H48,0)),'Standardised Costs'!$C48,0)*(SUM(Inputs!$C$56,Inputs!$C$60))</f>
        <v>0</v>
      </c>
      <c r="AJ45" s="71">
        <f>IF(ISNUMBER(MATCH(AJ$4,'Standardised Costs'!$E48:$H48,0)),'Standardised Costs'!$C48,0)*(SUM(Inputs!$C$56,Inputs!$C$60))</f>
        <v>0</v>
      </c>
      <c r="AK45" s="71">
        <f>IF(ISNUMBER(MATCH(AK$4,'Standardised Costs'!$E48:$H48,0)),'Standardised Costs'!$C48,0)*(SUM(Inputs!$C$56,Inputs!$C$60))</f>
        <v>0</v>
      </c>
      <c r="AL45" s="71">
        <f>IF(ISNUMBER(MATCH(AL$4,'Standardised Costs'!$E48:$H48,0)),'Standardised Costs'!$C48,0)*(SUM(Inputs!$C$56,Inputs!$C$60))</f>
        <v>0</v>
      </c>
      <c r="AM45" s="71">
        <f>IF(ISNUMBER(MATCH(AM$4,'Standardised Costs'!$E48:$H48,0)),'Standardised Costs'!$C48,0)*(SUM(Inputs!$C$56,Inputs!$C$60))</f>
        <v>0</v>
      </c>
      <c r="AN45" s="71">
        <f>IF(ISNUMBER(MATCH(AN$4,'Standardised Costs'!$E48:$H48,0)),'Standardised Costs'!$C48,0)*(SUM(Inputs!$C$56,Inputs!$C$60))</f>
        <v>0</v>
      </c>
      <c r="AO45" s="71">
        <f>IF(ISNUMBER(MATCH(AO$4,'Standardised Costs'!$E48:$H48,0)),'Standardised Costs'!$C48,0)*(SUM(Inputs!$C$56,Inputs!$C$60))</f>
        <v>0</v>
      </c>
      <c r="AP45" s="71">
        <f>IF(ISNUMBER(MATCH(AP$4,'Standardised Costs'!$E48:$H48,0)),'Standardised Costs'!$C48,0)*(SUM(Inputs!$C$56,Inputs!$C$60))</f>
        <v>0</v>
      </c>
      <c r="AQ45" s="71">
        <f>IF(ISNUMBER(MATCH(AQ$4,'Standardised Costs'!$E48:$H48,0)),'Standardised Costs'!$C48,0)*(SUM(Inputs!$C$56,Inputs!$C$60))</f>
        <v>0</v>
      </c>
      <c r="AR45" s="71">
        <f>IF(ISNUMBER(MATCH(AR$4,'Standardised Costs'!$E48:$H48,0)),'Standardised Costs'!$C48,0)*(SUM(Inputs!$C$56,Inputs!$C$60))</f>
        <v>0</v>
      </c>
      <c r="AS45" s="71">
        <f>IF(ISNUMBER(MATCH(AS$4,'Standardised Costs'!$E48:$H48,0)),'Standardised Costs'!$C48,0)*(SUM(Inputs!$C$56,Inputs!$C$60))</f>
        <v>0</v>
      </c>
      <c r="AT45" s="71">
        <f>IF(ISNUMBER(MATCH(AT$4,'Standardised Costs'!$E48:$H48,0)),'Standardised Costs'!$C48,0)*(SUM(Inputs!$C$56,Inputs!$C$60))</f>
        <v>0</v>
      </c>
      <c r="AU45" s="71">
        <f>IF(ISNUMBER(MATCH(AU$4,'Standardised Costs'!$E48:$H48,0)),'Standardised Costs'!$C48,0)*(SUM(Inputs!$C$56,Inputs!$C$60))</f>
        <v>0</v>
      </c>
      <c r="AV45" s="71">
        <f>IF(ISNUMBER(MATCH(AV$4,'Standardised Costs'!$E48:$H48,0)),'Standardised Costs'!$C48,0)*(SUM(Inputs!$C$56,Inputs!$C$60))</f>
        <v>0</v>
      </c>
      <c r="AW45" s="71">
        <f>IF(ISNUMBER(MATCH(AW$4,'Standardised Costs'!$E48:$H48,0)),'Standardised Costs'!$C48,0)*(SUM(Inputs!$C$56,Inputs!$C$60))</f>
        <v>0</v>
      </c>
      <c r="AX45" s="71">
        <f>IF(ISNUMBER(MATCH(AX$4,'Standardised Costs'!$E48:$H48,0)),'Standardised Costs'!$C48,0)*(SUM(Inputs!$C$56,Inputs!$C$60))</f>
        <v>0</v>
      </c>
      <c r="AY45" s="71">
        <f>IF(ISNUMBER(MATCH(AY$4,'Standardised Costs'!$E48:$H48,0)),'Standardised Costs'!$C48,0)*(SUM(Inputs!$C$56,Inputs!$C$60))</f>
        <v>0</v>
      </c>
      <c r="AZ45" s="71">
        <f>IF(ISNUMBER(MATCH(AZ$4,'Standardised Costs'!$E48:$H48,0)),'Standardised Costs'!$C48,0)*(SUM(Inputs!$C$56,Inputs!$C$60))</f>
        <v>0</v>
      </c>
      <c r="BA45" s="71">
        <f>IF(ISNUMBER(MATCH(BA$4,'Standardised Costs'!$E48:$H48,0)),'Standardised Costs'!$C48,0)*(SUM(Inputs!$C$56,Inputs!$C$60))</f>
        <v>0</v>
      </c>
      <c r="BB45" s="71">
        <f>IF(ISNUMBER(MATCH(BB$4,'Standardised Costs'!$E48:$H48,0)),'Standardised Costs'!$C48,0)*(SUM(Inputs!$C$56,Inputs!$C$60))</f>
        <v>0</v>
      </c>
      <c r="BC45" s="71">
        <f>IF(ISNUMBER(MATCH(BC$4,'Standardised Costs'!$E48:$H48,0)),'Standardised Costs'!$C48,0)*(SUM(Inputs!$C$56,Inputs!$C$60))</f>
        <v>0</v>
      </c>
      <c r="BD45" s="71">
        <f>IF(ISNUMBER(MATCH(BD$4,'Standardised Costs'!$E48:$H48,0)),'Standardised Costs'!$C48,0)*(SUM(Inputs!$C$56,Inputs!$C$60))</f>
        <v>0</v>
      </c>
      <c r="BE45" s="71">
        <f>IF(ISNUMBER(MATCH(BE$4,'Standardised Costs'!$E48:$H48,0)),'Standardised Costs'!$C48,0)*(SUM(Inputs!$C$56,Inputs!$C$60))</f>
        <v>0</v>
      </c>
      <c r="BF45" s="71">
        <f>IF(ISNUMBER(MATCH(BF$4,'Standardised Costs'!$E48:$H48,0)),'Standardised Costs'!$C48,0)*(SUM(Inputs!$C$56,Inputs!$C$60))</f>
        <v>0</v>
      </c>
      <c r="BG45" s="71">
        <f>IF(ISNUMBER(MATCH(BG$4,'Standardised Costs'!$E48:$H48,0)),'Standardised Costs'!$C48,0)*(SUM(Inputs!$C$56,Inputs!$C$60))</f>
        <v>0</v>
      </c>
      <c r="BH45" s="71">
        <f>IF(ISNUMBER(MATCH(BH$4,'Standardised Costs'!$E48:$H48,0)),'Standardised Costs'!$C48,0)*(SUM(Inputs!$C$56,Inputs!$C$60))</f>
        <v>0</v>
      </c>
      <c r="BI45" s="71">
        <f>IF(ISNUMBER(MATCH(BI$4,'Standardised Costs'!$E48:$H48,0)),'Standardised Costs'!$C48,0)*(SUM(Inputs!$C$56,Inputs!$C$60))</f>
        <v>0</v>
      </c>
      <c r="BJ45" s="71">
        <f>IF(ISNUMBER(MATCH(BJ$4,'Standardised Costs'!$E48:$H48,0)),'Standardised Costs'!$C48,0)*(SUM(Inputs!$C$56,Inputs!$C$60))</f>
        <v>0</v>
      </c>
      <c r="BK45" s="71">
        <f>IF(ISNUMBER(MATCH(BK$4,'Standardised Costs'!$E48:$H48,0)),'Standardised Costs'!$C48,0)*(SUM(Inputs!$C$56,Inputs!$C$60))</f>
        <v>0</v>
      </c>
      <c r="BL45" s="71">
        <f>IF(ISNUMBER(MATCH(BL$4,'Standardised Costs'!$E48:$H48,0)),'Standardised Costs'!$C48,0)*(SUM(Inputs!$C$56,Inputs!$C$60))</f>
        <v>0</v>
      </c>
      <c r="BM45" s="71">
        <f>IF(ISNUMBER(MATCH(BM$4,'Standardised Costs'!$E48:$H48,0)),'Standardised Costs'!$C48,0)*(SUM(Inputs!$C$56,Inputs!$C$60))</f>
        <v>0</v>
      </c>
      <c r="BN45" s="71">
        <f>IF(ISNUMBER(MATCH(BN$4,'Standardised Costs'!$E48:$H48,0)),'Standardised Costs'!$C48,0)*(SUM(Inputs!$C$56,Inputs!$C$60))</f>
        <v>0</v>
      </c>
      <c r="BO45" s="71">
        <f>IF(ISNUMBER(MATCH(BO$4,'Standardised Costs'!$E48:$H48,0)),'Standardised Costs'!$C48,0)*(SUM(Inputs!$C$56,Inputs!$C$60))</f>
        <v>0</v>
      </c>
      <c r="BP45" s="71">
        <f>IF(ISNUMBER(MATCH(BP$4,'Standardised Costs'!$E48:$H48,0)),'Standardised Costs'!$C48,0)*(SUM(Inputs!$C$56,Inputs!$C$60))</f>
        <v>0</v>
      </c>
      <c r="BQ45" s="71">
        <f>IF(ISNUMBER(MATCH(BQ$4,'Standardised Costs'!$E48:$H48,0)),'Standardised Costs'!$C48,0)*(SUM(Inputs!$C$56,Inputs!$C$60))</f>
        <v>0</v>
      </c>
      <c r="BR45" s="71">
        <f>IF(ISNUMBER(MATCH(BR$4,'Standardised Costs'!$E48:$H48,0)),'Standardised Costs'!$C48,0)*(SUM(Inputs!$C$56,Inputs!$C$60))</f>
        <v>0</v>
      </c>
      <c r="BS45" s="71">
        <f>IF(ISNUMBER(MATCH(BS$4,'Standardised Costs'!$E48:$H48,0)),'Standardised Costs'!$C48,0)*(SUM(Inputs!$C$56,Inputs!$C$60))</f>
        <v>0</v>
      </c>
      <c r="BT45" s="71">
        <f>IF(ISNUMBER(MATCH(BT$4,'Standardised Costs'!$E48:$H48,0)),'Standardised Costs'!$C48,0)*(SUM(Inputs!$C$56,Inputs!$C$60))</f>
        <v>0</v>
      </c>
      <c r="BU45" s="71">
        <f>IF(ISNUMBER(MATCH(BU$4,'Standardised Costs'!$E48:$H48,0)),'Standardised Costs'!$C48,0)*(SUM(Inputs!$C$56,Inputs!$C$60))</f>
        <v>0</v>
      </c>
      <c r="BV45" s="71">
        <f>IF(ISNUMBER(MATCH(BV$4,'Standardised Costs'!$E48:$H48,0)),'Standardised Costs'!$C48,0)*(SUM(Inputs!$C$56,Inputs!$C$60))</f>
        <v>0</v>
      </c>
      <c r="BW45" s="71">
        <f>IF(ISNUMBER(MATCH(BW$4,'Standardised Costs'!$E48:$H48,0)),'Standardised Costs'!$C48,0)*(SUM(Inputs!$C$56,Inputs!$C$60))</f>
        <v>0</v>
      </c>
      <c r="BX45" s="71">
        <f>IF(ISNUMBER(MATCH(BX$4,'Standardised Costs'!$E48:$H48,0)),'Standardised Costs'!$C48,0)*(SUM(Inputs!$C$56,Inputs!$C$60))</f>
        <v>0</v>
      </c>
      <c r="BY45" s="71">
        <f>IF(ISNUMBER(MATCH(BY$4,'Standardised Costs'!$E48:$H48,0)),'Standardised Costs'!$C48,0)*(SUM(Inputs!$C$56,Inputs!$C$60))</f>
        <v>0</v>
      </c>
      <c r="BZ45" s="71">
        <f>IF(ISNUMBER(MATCH(BZ$4,'Standardised Costs'!$E48:$H48,0)),'Standardised Costs'!$C48,0)*(SUM(Inputs!$C$56,Inputs!$C$60))</f>
        <v>0</v>
      </c>
      <c r="CA45" s="71">
        <f>IF(ISNUMBER(MATCH(CA$4,'Standardised Costs'!$E48:$H48,0)),'Standardised Costs'!$C48,0)*(SUM(Inputs!$C$56,Inputs!$C$60))</f>
        <v>0</v>
      </c>
      <c r="CB45" s="71">
        <f>IF(ISNUMBER(MATCH(CB$4,'Standardised Costs'!$E48:$H48,0)),'Standardised Costs'!$C48,0)*(SUM(Inputs!$C$56,Inputs!$C$60))</f>
        <v>0</v>
      </c>
      <c r="CC45" s="71">
        <f>IF(ISNUMBER(MATCH(CC$4,'Standardised Costs'!$E48:$H48,0)),'Standardised Costs'!$C48,0)*(SUM(Inputs!$C$56,Inputs!$C$60))</f>
        <v>0</v>
      </c>
      <c r="CD45" s="71">
        <f>IF(ISNUMBER(MATCH(CD$4,'Standardised Costs'!$E48:$H48,0)),'Standardised Costs'!$C48,0)*(SUM(Inputs!$C$56,Inputs!$C$60))</f>
        <v>0</v>
      </c>
      <c r="CE45" s="71">
        <f>IF(ISNUMBER(MATCH(CE$4,'Standardised Costs'!$E48:$H48,0)),'Standardised Costs'!$C48,0)*(SUM(Inputs!$C$56,Inputs!$C$60))</f>
        <v>0</v>
      </c>
      <c r="CF45" s="71">
        <f>IF(ISNUMBER(MATCH(CF$4,'Standardised Costs'!$E48:$H48,0)),'Standardised Costs'!$C48,0)*(SUM(Inputs!$C$56,Inputs!$C$60))</f>
        <v>0</v>
      </c>
      <c r="CG45" s="71">
        <f>IF(ISNUMBER(MATCH(CG$4,'Standardised Costs'!$E48:$H48,0)),'Standardised Costs'!$C48,0)*(SUM(Inputs!$C$56,Inputs!$C$60))</f>
        <v>0</v>
      </c>
      <c r="CH45" s="71">
        <f>IF(ISNUMBER(MATCH(CH$4,'Standardised Costs'!$E48:$H48,0)),'Standardised Costs'!$C48,0)*(SUM(Inputs!$C$56,Inputs!$C$60))</f>
        <v>0</v>
      </c>
      <c r="CI45" s="71">
        <f>IF(ISNUMBER(MATCH(CI$4,'Standardised Costs'!$E48:$H48,0)),'Standardised Costs'!$C48,0)*(SUM(Inputs!$C$56,Inputs!$C$60))</f>
        <v>0</v>
      </c>
      <c r="CJ45" s="71">
        <f>IF(ISNUMBER(MATCH(CJ$4,'Standardised Costs'!$E48:$H48,0)),'Standardised Costs'!$C48,0)*(SUM(Inputs!$C$56,Inputs!$C$60))</f>
        <v>0</v>
      </c>
      <c r="CK45" s="71">
        <f>IF(ISNUMBER(MATCH(CK$4,'Standardised Costs'!$E48:$H48,0)),'Standardised Costs'!$C48,0)*(SUM(Inputs!$C$56,Inputs!$C$60))</f>
        <v>0</v>
      </c>
      <c r="CL45" s="71">
        <f>IF(ISNUMBER(MATCH(CL$4,'Standardised Costs'!$E48:$H48,0)),'Standardised Costs'!$C48,0)*(SUM(Inputs!$C$56,Inputs!$C$60))</f>
        <v>0</v>
      </c>
      <c r="CM45" s="71">
        <f>IF(ISNUMBER(MATCH(CM$4,'Standardised Costs'!$E48:$H48,0)),'Standardised Costs'!$C48,0)*(SUM(Inputs!$C$56,Inputs!$C$60))</f>
        <v>0</v>
      </c>
      <c r="CN45" s="71">
        <f>IF(ISNUMBER(MATCH(CN$4,'Standardised Costs'!$E48:$H48,0)),'Standardised Costs'!$C48,0)*(SUM(Inputs!$C$56,Inputs!$C$60))</f>
        <v>0</v>
      </c>
      <c r="CO45" s="71">
        <f>IF(ISNUMBER(MATCH(CO$4,'Standardised Costs'!$E48:$H48,0)),'Standardised Costs'!$C48,0)*(SUM(Inputs!$C$56,Inputs!$C$60))</f>
        <v>0</v>
      </c>
      <c r="CP45" s="71">
        <f>IF(ISNUMBER(MATCH(CP$4,'Standardised Costs'!$E48:$H48,0)),'Standardised Costs'!$C48,0)*(SUM(Inputs!$C$56,Inputs!$C$60))</f>
        <v>0</v>
      </c>
      <c r="CQ45" s="71">
        <f>IF(ISNUMBER(MATCH(CQ$4,'Standardised Costs'!$E48:$H48,0)),'Standardised Costs'!$C48,0)*(SUM(Inputs!$C$56,Inputs!$C$60))</f>
        <v>0</v>
      </c>
      <c r="CR45" s="71">
        <f>IF(ISNUMBER(MATCH(CR$4,'Standardised Costs'!$E48:$H48,0)),'Standardised Costs'!$C48,0)*(SUM(Inputs!$C$56,Inputs!$C$60))</f>
        <v>0</v>
      </c>
      <c r="CS45" s="71">
        <f>IF(ISNUMBER(MATCH(CS$4,'Standardised Costs'!$E48:$H48,0)),'Standardised Costs'!$C48,0)*(SUM(Inputs!$C$56,Inputs!$C$60))</f>
        <v>0</v>
      </c>
      <c r="CT45" s="71">
        <f>IF(ISNUMBER(MATCH(CT$4,'Standardised Costs'!$E48:$H48,0)),'Standardised Costs'!$C48,0)*(SUM(Inputs!$C$56,Inputs!$C$60))</f>
        <v>0</v>
      </c>
      <c r="CU45" s="71">
        <f>IF(ISNUMBER(MATCH(CU$4,'Standardised Costs'!$E48:$H48,0)),'Standardised Costs'!$C48,0)*(SUM(Inputs!$C$56,Inputs!$C$60))</f>
        <v>0</v>
      </c>
      <c r="CV45" s="71">
        <f>IF(ISNUMBER(MATCH(CV$4,'Standardised Costs'!$E48:$H48,0)),'Standardised Costs'!$C48,0)*(SUM(Inputs!$C$56,Inputs!$C$60))</f>
        <v>0</v>
      </c>
      <c r="CW45" s="71">
        <f>IF(ISNUMBER(MATCH(CW$4,'Standardised Costs'!$E48:$H48,0)),'Standardised Costs'!$C48,0)*(SUM(Inputs!$C$56,Inputs!$C$60))</f>
        <v>0</v>
      </c>
      <c r="CX45" s="71">
        <f>IF(ISNUMBER(MATCH(CX$4,'Standardised Costs'!$E48:$H48,0)),'Standardised Costs'!$C48,0)*(SUM(Inputs!$C$56,Inputs!$C$60))</f>
        <v>0</v>
      </c>
      <c r="CY45" s="71">
        <f>IF(ISNUMBER(MATCH(CY$4,'Standardised Costs'!$E48:$H48,0)),'Standardised Costs'!$C48,0)*(SUM(Inputs!$C$56,Inputs!$C$60))</f>
        <v>0</v>
      </c>
    </row>
    <row r="46" spans="1:103" s="68" customFormat="1" ht="12.75" customHeight="1" x14ac:dyDescent="0.2">
      <c r="A46" s="328"/>
      <c r="B46" s="73" t="s">
        <v>220</v>
      </c>
      <c r="C46" s="72">
        <f t="shared" si="1"/>
        <v>0</v>
      </c>
      <c r="D46" s="71">
        <f>IF(ISNUMBER(MATCH(D$4,'Standardised Costs'!$E$55:$H55,0)),'Standardised Costs'!$C$55,0)*Calculations!$C$7</f>
        <v>0</v>
      </c>
      <c r="E46" s="71">
        <f>IF(ISNUMBER(MATCH(E$4,'Standardised Costs'!$E$55:$H55,0)),'Standardised Costs'!$C$55,0)*Calculations!$C$7</f>
        <v>0</v>
      </c>
      <c r="F46" s="71">
        <f>IF(ISNUMBER(MATCH(F$4,'Standardised Costs'!$E$55:$H55,0)),'Standardised Costs'!$C$55,0)*Calculations!$C$7</f>
        <v>0</v>
      </c>
      <c r="G46" s="71">
        <f>IF(ISNUMBER(MATCH(G$4,'Standardised Costs'!$E$55:$H55,0)),'Standardised Costs'!$C$55,0)*Calculations!$C$7</f>
        <v>0</v>
      </c>
      <c r="H46" s="71">
        <f>IF(ISNUMBER(MATCH(H$4,'Standardised Costs'!$E$55:$H55,0)),'Standardised Costs'!$C$55,0)*Calculations!$C$7</f>
        <v>0</v>
      </c>
      <c r="I46" s="71">
        <f>IF(ISNUMBER(MATCH(I$4,'Standardised Costs'!$E$55:$H55,0)),'Standardised Costs'!$C$55,0)*Calculations!$C$7</f>
        <v>0</v>
      </c>
      <c r="J46" s="71">
        <f>IF(ISNUMBER(MATCH(J$4,'Standardised Costs'!$E$55:$H55,0)),'Standardised Costs'!$C$55,0)*Calculations!$C$7</f>
        <v>0</v>
      </c>
      <c r="K46" s="71">
        <f>IF(ISNUMBER(MATCH(K$4,'Standardised Costs'!$E$55:$H55,0)),'Standardised Costs'!$C$55,0)*Calculations!$C$7</f>
        <v>0</v>
      </c>
      <c r="L46" s="71">
        <f>IF(ISNUMBER(MATCH(L$4,'Standardised Costs'!$E$55:$H55,0)),'Standardised Costs'!$C$55,0)*Calculations!$C$7</f>
        <v>0</v>
      </c>
      <c r="M46" s="71">
        <f>IF(ISNUMBER(MATCH(M$4,'Standardised Costs'!$E$55:$H55,0)),'Standardised Costs'!$C$55,0)*Calculations!$C$7</f>
        <v>0</v>
      </c>
      <c r="N46" s="71">
        <f>IF(ISNUMBER(MATCH(N$4,'Standardised Costs'!$E$55:$H55,0)),'Standardised Costs'!$C$55,0)*Calculations!$C$7</f>
        <v>0</v>
      </c>
      <c r="O46" s="71">
        <f>IF(ISNUMBER(MATCH(O$4,'Standardised Costs'!$E$55:$H55,0)),'Standardised Costs'!$C$55,0)*Calculations!$C$7</f>
        <v>0</v>
      </c>
      <c r="P46" s="71">
        <f>IF(ISNUMBER(MATCH(P$4,'Standardised Costs'!$E$55:$H55,0)),'Standardised Costs'!$C$55,0)*Calculations!$C$7</f>
        <v>0</v>
      </c>
      <c r="Q46" s="71">
        <f>IF(ISNUMBER(MATCH(Q$4,'Standardised Costs'!$E$55:$H55,0)),'Standardised Costs'!$C$55,0)*Calculations!$C$7</f>
        <v>0</v>
      </c>
      <c r="R46" s="71">
        <f>IF(ISNUMBER(MATCH(R$4,'Standardised Costs'!$E$55:$H55,0)),'Standardised Costs'!$C$55,0)*Calculations!$C$7</f>
        <v>0</v>
      </c>
      <c r="S46" s="71">
        <f>IF(ISNUMBER(MATCH(S$4,'Standardised Costs'!$E$55:$H55,0)),'Standardised Costs'!$C$55,0)*Calculations!$C$7</f>
        <v>0</v>
      </c>
      <c r="T46" s="71">
        <f>IF(ISNUMBER(MATCH(T$4,'Standardised Costs'!$E$55:$H55,0)),'Standardised Costs'!$C$55,0)*Calculations!$C$7</f>
        <v>0</v>
      </c>
      <c r="U46" s="71">
        <f>IF(ISNUMBER(MATCH(U$4,'Standardised Costs'!$E$55:$H55,0)),'Standardised Costs'!$C$55,0)*Calculations!$C$7</f>
        <v>0</v>
      </c>
      <c r="V46" s="71">
        <f>IF(ISNUMBER(MATCH(V$4,'Standardised Costs'!$E$55:$H55,0)),'Standardised Costs'!$C$55,0)*Calculations!$C$7</f>
        <v>0</v>
      </c>
      <c r="W46" s="71">
        <f>IF(ISNUMBER(MATCH(W$4,'Standardised Costs'!$E$55:$H55,0)),'Standardised Costs'!$C$55,0)*Calculations!$C$7</f>
        <v>0</v>
      </c>
      <c r="X46" s="71">
        <f>IF(ISNUMBER(MATCH(X$4,'Standardised Costs'!$E$55:$H55,0)),'Standardised Costs'!$C$55,0)*Calculations!$C$7</f>
        <v>0</v>
      </c>
      <c r="Y46" s="71">
        <f>IF(ISNUMBER(MATCH(Y$4,'Standardised Costs'!$E$55:$H55,0)),'Standardised Costs'!$C$55,0)*Calculations!$C$7</f>
        <v>0</v>
      </c>
      <c r="Z46" s="71">
        <f>IF(ISNUMBER(MATCH(Z$4,'Standardised Costs'!$E$55:$H55,0)),'Standardised Costs'!$C$55,0)*Calculations!$C$7</f>
        <v>0</v>
      </c>
      <c r="AA46" s="71">
        <f>IF(ISNUMBER(MATCH(AA$4,'Standardised Costs'!$E$55:$H55,0)),'Standardised Costs'!$C$55,0)*Calculations!$C$7</f>
        <v>0</v>
      </c>
      <c r="AB46" s="71">
        <f>IF(ISNUMBER(MATCH(AB$4,'Standardised Costs'!$E$55:$H55,0)),'Standardised Costs'!$C$55,0)*Calculations!$C$7</f>
        <v>0</v>
      </c>
      <c r="AC46" s="71">
        <f>IF(ISNUMBER(MATCH(AC$4,'Standardised Costs'!$E$55:$H55,0)),'Standardised Costs'!$C$55,0)*Calculations!$C$7</f>
        <v>0</v>
      </c>
      <c r="AD46" s="71">
        <f>IF(ISNUMBER(MATCH(AD$4,'Standardised Costs'!$E$55:$H55,0)),'Standardised Costs'!$C$55,0)*Calculations!$C$7</f>
        <v>0</v>
      </c>
      <c r="AE46" s="71">
        <f>IF(ISNUMBER(MATCH(AE$4,'Standardised Costs'!$E$55:$H55,0)),'Standardised Costs'!$C$55,0)*Calculations!$C$7</f>
        <v>0</v>
      </c>
      <c r="AF46" s="71">
        <f>IF(ISNUMBER(MATCH(AF$4,'Standardised Costs'!$E$55:$H55,0)),'Standardised Costs'!$C$55,0)*Calculations!$C$7</f>
        <v>0</v>
      </c>
      <c r="AG46" s="71">
        <f>IF(ISNUMBER(MATCH(AG$4,'Standardised Costs'!$E$55:$H55,0)),'Standardised Costs'!$C$55,0)*Calculations!$C$7</f>
        <v>0</v>
      </c>
      <c r="AH46" s="71">
        <f>IF(ISNUMBER(MATCH(AH$4,'Standardised Costs'!$E$55:$H55,0)),'Standardised Costs'!$C$55,0)*Calculations!$C$7</f>
        <v>0</v>
      </c>
      <c r="AI46" s="71">
        <f>IF(ISNUMBER(MATCH(AI$4,'Standardised Costs'!$E$55:$H55,0)),'Standardised Costs'!$C$55,0)*Calculations!$C$7</f>
        <v>0</v>
      </c>
      <c r="AJ46" s="71">
        <f>IF(ISNUMBER(MATCH(AJ$4,'Standardised Costs'!$E$55:$H55,0)),'Standardised Costs'!$C$55,0)*Calculations!$C$7</f>
        <v>0</v>
      </c>
      <c r="AK46" s="71">
        <f>IF(ISNUMBER(MATCH(AK$4,'Standardised Costs'!$E$55:$H55,0)),'Standardised Costs'!$C$55,0)*Calculations!$C$7</f>
        <v>0</v>
      </c>
      <c r="AL46" s="71">
        <f>IF(ISNUMBER(MATCH(AL$4,'Standardised Costs'!$E$55:$H55,0)),'Standardised Costs'!$C$55,0)*Calculations!$C$7</f>
        <v>0</v>
      </c>
      <c r="AM46" s="71">
        <f>IF(ISNUMBER(MATCH(AM$4,'Standardised Costs'!$E$55:$H55,0)),'Standardised Costs'!$C$55,0)*Calculations!$C$7</f>
        <v>0</v>
      </c>
      <c r="AN46" s="71">
        <f>IF(ISNUMBER(MATCH(AN$4,'Standardised Costs'!$E$55:$H55,0)),'Standardised Costs'!$C$55,0)*Calculations!$C$7</f>
        <v>0</v>
      </c>
      <c r="AO46" s="71">
        <f>IF(ISNUMBER(MATCH(AO$4,'Standardised Costs'!$E$55:$H55,0)),'Standardised Costs'!$C$55,0)*Calculations!$C$7</f>
        <v>0</v>
      </c>
      <c r="AP46" s="71">
        <f>IF(ISNUMBER(MATCH(AP$4,'Standardised Costs'!$E$55:$H55,0)),'Standardised Costs'!$C$55,0)*Calculations!$C$7</f>
        <v>0</v>
      </c>
      <c r="AQ46" s="71">
        <f>IF(ISNUMBER(MATCH(AQ$4,'Standardised Costs'!$E$55:$H55,0)),'Standardised Costs'!$C$55,0)*Calculations!$C$7</f>
        <v>0</v>
      </c>
      <c r="AR46" s="71">
        <f>IF(ISNUMBER(MATCH(AR$4,'Standardised Costs'!$E$55:$H55,0)),'Standardised Costs'!$C$55,0)*Calculations!$C$7</f>
        <v>0</v>
      </c>
      <c r="AS46" s="71">
        <f>IF(ISNUMBER(MATCH(AS$4,'Standardised Costs'!$E$55:$H55,0)),'Standardised Costs'!$C$55,0)*Calculations!$C$7</f>
        <v>0</v>
      </c>
      <c r="AT46" s="71">
        <f>IF(ISNUMBER(MATCH(AT$4,'Standardised Costs'!$E$55:$H55,0)),'Standardised Costs'!$C$55,0)*Calculations!$C$7</f>
        <v>0</v>
      </c>
      <c r="AU46" s="71">
        <f>IF(ISNUMBER(MATCH(AU$4,'Standardised Costs'!$E$55:$H55,0)),'Standardised Costs'!$C$55,0)*Calculations!$C$7</f>
        <v>0</v>
      </c>
      <c r="AV46" s="71">
        <f>IF(ISNUMBER(MATCH(AV$4,'Standardised Costs'!$E$55:$H55,0)),'Standardised Costs'!$C$55,0)*Calculations!$C$7</f>
        <v>0</v>
      </c>
      <c r="AW46" s="71">
        <f>IF(ISNUMBER(MATCH(AW$4,'Standardised Costs'!$E$55:$H55,0)),'Standardised Costs'!$C$55,0)*Calculations!$C$7</f>
        <v>0</v>
      </c>
      <c r="AX46" s="71">
        <f>IF(ISNUMBER(MATCH(AX$4,'Standardised Costs'!$E$55:$H55,0)),'Standardised Costs'!$C$55,0)*Calculations!$C$7</f>
        <v>0</v>
      </c>
      <c r="AY46" s="71">
        <f>IF(ISNUMBER(MATCH(AY$4,'Standardised Costs'!$E$55:$H55,0)),'Standardised Costs'!$C$55,0)*Calculations!$C$7</f>
        <v>0</v>
      </c>
      <c r="AZ46" s="71">
        <f>IF(ISNUMBER(MATCH(AZ$4,'Standardised Costs'!$E$55:$H55,0)),'Standardised Costs'!$C$55,0)*Calculations!$C$7</f>
        <v>0</v>
      </c>
      <c r="BA46" s="71">
        <f>IF(ISNUMBER(MATCH(BA$4,'Standardised Costs'!$E$55:$H55,0)),'Standardised Costs'!$C$55,0)*Calculations!$C$7</f>
        <v>0</v>
      </c>
      <c r="BB46" s="71">
        <f>IF(ISNUMBER(MATCH(BB$4,'Standardised Costs'!$E$55:$H55,0)),'Standardised Costs'!$C$55,0)*Calculations!$C$7</f>
        <v>0</v>
      </c>
      <c r="BC46" s="71">
        <f>IF(ISNUMBER(MATCH(BC$4,'Standardised Costs'!$E$55:$H55,0)),'Standardised Costs'!$C$55,0)*Calculations!$C$7</f>
        <v>0</v>
      </c>
      <c r="BD46" s="71">
        <f>IF(ISNUMBER(MATCH(BD$4,'Standardised Costs'!$E$55:$H55,0)),'Standardised Costs'!$C$55,0)*Calculations!$C$7</f>
        <v>0</v>
      </c>
      <c r="BE46" s="71">
        <f>IF(ISNUMBER(MATCH(BE$4,'Standardised Costs'!$E$55:$H55,0)),'Standardised Costs'!$C$55,0)*Calculations!$C$7</f>
        <v>0</v>
      </c>
      <c r="BF46" s="71">
        <f>IF(ISNUMBER(MATCH(BF$4,'Standardised Costs'!$E$55:$H55,0)),'Standardised Costs'!$C$55,0)*Calculations!$C$7</f>
        <v>0</v>
      </c>
      <c r="BG46" s="71">
        <f>IF(ISNUMBER(MATCH(BG$4,'Standardised Costs'!$E$55:$H55,0)),'Standardised Costs'!$C$55,0)*Calculations!$C$7</f>
        <v>0</v>
      </c>
      <c r="BH46" s="71">
        <f>IF(ISNUMBER(MATCH(BH$4,'Standardised Costs'!$E$55:$H55,0)),'Standardised Costs'!$C$55,0)*Calculations!$C$7</f>
        <v>0</v>
      </c>
      <c r="BI46" s="71">
        <f>IF(ISNUMBER(MATCH(BI$4,'Standardised Costs'!$E$55:$H55,0)),'Standardised Costs'!$C$55,0)*Calculations!$C$7</f>
        <v>0</v>
      </c>
      <c r="BJ46" s="71">
        <f>IF(ISNUMBER(MATCH(BJ$4,'Standardised Costs'!$E$55:$H55,0)),'Standardised Costs'!$C$55,0)*Calculations!$C$7</f>
        <v>0</v>
      </c>
      <c r="BK46" s="71">
        <f>IF(ISNUMBER(MATCH(BK$4,'Standardised Costs'!$E$55:$H55,0)),'Standardised Costs'!$C$55,0)*Calculations!$C$7</f>
        <v>0</v>
      </c>
      <c r="BL46" s="71">
        <f>IF(ISNUMBER(MATCH(BL$4,'Standardised Costs'!$E$55:$H55,0)),'Standardised Costs'!$C$55,0)*Calculations!$C$7</f>
        <v>0</v>
      </c>
      <c r="BM46" s="71">
        <f>IF(ISNUMBER(MATCH(BM$4,'Standardised Costs'!$E$55:$H55,0)),'Standardised Costs'!$C$55,0)*Calculations!$C$7</f>
        <v>0</v>
      </c>
      <c r="BN46" s="71">
        <f>IF(ISNUMBER(MATCH(BN$4,'Standardised Costs'!$E$55:$H55,0)),'Standardised Costs'!$C$55,0)*Calculations!$C$7</f>
        <v>0</v>
      </c>
      <c r="BO46" s="71">
        <f>IF(ISNUMBER(MATCH(BO$4,'Standardised Costs'!$E$55:$H55,0)),'Standardised Costs'!$C$55,0)*Calculations!$C$7</f>
        <v>0</v>
      </c>
      <c r="BP46" s="71">
        <f>IF(ISNUMBER(MATCH(BP$4,'Standardised Costs'!$E$55:$H55,0)),'Standardised Costs'!$C$55,0)*Calculations!$C$7</f>
        <v>0</v>
      </c>
      <c r="BQ46" s="71">
        <f>IF(ISNUMBER(MATCH(BQ$4,'Standardised Costs'!$E$55:$H55,0)),'Standardised Costs'!$C$55,0)*Calculations!$C$7</f>
        <v>0</v>
      </c>
      <c r="BR46" s="71">
        <f>IF(ISNUMBER(MATCH(BR$4,'Standardised Costs'!$E$55:$H55,0)),'Standardised Costs'!$C$55,0)*Calculations!$C$7</f>
        <v>0</v>
      </c>
      <c r="BS46" s="71">
        <f>IF(ISNUMBER(MATCH(BS$4,'Standardised Costs'!$E$55:$H55,0)),'Standardised Costs'!$C$55,0)*Calculations!$C$7</f>
        <v>0</v>
      </c>
      <c r="BT46" s="71">
        <f>IF(ISNUMBER(MATCH(BT$4,'Standardised Costs'!$E$55:$H55,0)),'Standardised Costs'!$C$55,0)*Calculations!$C$7</f>
        <v>0</v>
      </c>
      <c r="BU46" s="71">
        <f>IF(ISNUMBER(MATCH(BU$4,'Standardised Costs'!$E$55:$H55,0)),'Standardised Costs'!$C$55,0)*Calculations!$C$7</f>
        <v>0</v>
      </c>
      <c r="BV46" s="71">
        <f>IF(ISNUMBER(MATCH(BV$4,'Standardised Costs'!$E$55:$H55,0)),'Standardised Costs'!$C$55,0)*Calculations!$C$7</f>
        <v>0</v>
      </c>
      <c r="BW46" s="71">
        <f>IF(ISNUMBER(MATCH(BW$4,'Standardised Costs'!$E$55:$H55,0)),'Standardised Costs'!$C$55,0)*Calculations!$C$7</f>
        <v>0</v>
      </c>
      <c r="BX46" s="71">
        <f>IF(ISNUMBER(MATCH(BX$4,'Standardised Costs'!$E$55:$H55,0)),'Standardised Costs'!$C$55,0)*Calculations!$C$7</f>
        <v>0</v>
      </c>
      <c r="BY46" s="71">
        <f>IF(ISNUMBER(MATCH(BY$4,'Standardised Costs'!$E$55:$H55,0)),'Standardised Costs'!$C$55,0)*Calculations!$C$7</f>
        <v>0</v>
      </c>
      <c r="BZ46" s="71">
        <f>IF(ISNUMBER(MATCH(BZ$4,'Standardised Costs'!$E$55:$H55,0)),'Standardised Costs'!$C$55,0)*Calculations!$C$7</f>
        <v>0</v>
      </c>
      <c r="CA46" s="71">
        <f>IF(ISNUMBER(MATCH(CA$4,'Standardised Costs'!$E$55:$H55,0)),'Standardised Costs'!$C$55,0)*Calculations!$C$7</f>
        <v>0</v>
      </c>
      <c r="CB46" s="71">
        <f>IF(ISNUMBER(MATCH(CB$4,'Standardised Costs'!$E$55:$H55,0)),'Standardised Costs'!$C$55,0)*Calculations!$C$7</f>
        <v>0</v>
      </c>
      <c r="CC46" s="71">
        <f>IF(ISNUMBER(MATCH(CC$4,'Standardised Costs'!$E$55:$H55,0)),'Standardised Costs'!$C$55,0)*Calculations!$C$7</f>
        <v>0</v>
      </c>
      <c r="CD46" s="71">
        <f>IF(ISNUMBER(MATCH(CD$4,'Standardised Costs'!$E$55:$H55,0)),'Standardised Costs'!$C$55,0)*Calculations!$C$7</f>
        <v>0</v>
      </c>
      <c r="CE46" s="71">
        <f>IF(ISNUMBER(MATCH(CE$4,'Standardised Costs'!$E$55:$H55,0)),'Standardised Costs'!$C$55,0)*Calculations!$C$7</f>
        <v>0</v>
      </c>
      <c r="CF46" s="71">
        <f>IF(ISNUMBER(MATCH(CF$4,'Standardised Costs'!$E$55:$H55,0)),'Standardised Costs'!$C$55,0)*Calculations!$C$7</f>
        <v>0</v>
      </c>
      <c r="CG46" s="71">
        <f>IF(ISNUMBER(MATCH(CG$4,'Standardised Costs'!$E$55:$H55,0)),'Standardised Costs'!$C$55,0)*Calculations!$C$7</f>
        <v>0</v>
      </c>
      <c r="CH46" s="71">
        <f>IF(ISNUMBER(MATCH(CH$4,'Standardised Costs'!$E$55:$H55,0)),'Standardised Costs'!$C$55,0)*Calculations!$C$7</f>
        <v>0</v>
      </c>
      <c r="CI46" s="71">
        <f>IF(ISNUMBER(MATCH(CI$4,'Standardised Costs'!$E$55:$H55,0)),'Standardised Costs'!$C$55,0)*Calculations!$C$7</f>
        <v>0</v>
      </c>
      <c r="CJ46" s="71">
        <f>IF(ISNUMBER(MATCH(CJ$4,'Standardised Costs'!$E$55:$H55,0)),'Standardised Costs'!$C$55,0)*Calculations!$C$7</f>
        <v>0</v>
      </c>
      <c r="CK46" s="71">
        <f>IF(ISNUMBER(MATCH(CK$4,'Standardised Costs'!$E$55:$H55,0)),'Standardised Costs'!$C$55,0)*Calculations!$C$7</f>
        <v>0</v>
      </c>
      <c r="CL46" s="71">
        <f>IF(ISNUMBER(MATCH(CL$4,'Standardised Costs'!$E$55:$H55,0)),'Standardised Costs'!$C$55,0)*Calculations!$C$7</f>
        <v>0</v>
      </c>
      <c r="CM46" s="71">
        <f>IF(ISNUMBER(MATCH(CM$4,'Standardised Costs'!$E$55:$H55,0)),'Standardised Costs'!$C$55,0)*Calculations!$C$7</f>
        <v>0</v>
      </c>
      <c r="CN46" s="71">
        <f>IF(ISNUMBER(MATCH(CN$4,'Standardised Costs'!$E$55:$H55,0)),'Standardised Costs'!$C$55,0)*Calculations!$C$7</f>
        <v>0</v>
      </c>
      <c r="CO46" s="71">
        <f>IF(ISNUMBER(MATCH(CO$4,'Standardised Costs'!$E$55:$H55,0)),'Standardised Costs'!$C$55,0)*Calculations!$C$7</f>
        <v>0</v>
      </c>
      <c r="CP46" s="71">
        <f>IF(ISNUMBER(MATCH(CP$4,'Standardised Costs'!$E$55:$H55,0)),'Standardised Costs'!$C$55,0)*Calculations!$C$7</f>
        <v>0</v>
      </c>
      <c r="CQ46" s="71">
        <f>IF(ISNUMBER(MATCH(CQ$4,'Standardised Costs'!$E$55:$H55,0)),'Standardised Costs'!$C$55,0)*Calculations!$C$7</f>
        <v>0</v>
      </c>
      <c r="CR46" s="71">
        <f>IF(ISNUMBER(MATCH(CR$4,'Standardised Costs'!$E$55:$H55,0)),'Standardised Costs'!$C$55,0)*Calculations!$C$7</f>
        <v>0</v>
      </c>
      <c r="CS46" s="71">
        <f>IF(ISNUMBER(MATCH(CS$4,'Standardised Costs'!$E$55:$H55,0)),'Standardised Costs'!$C$55,0)*Calculations!$C$7</f>
        <v>0</v>
      </c>
      <c r="CT46" s="71">
        <f>IF(ISNUMBER(MATCH(CT$4,'Standardised Costs'!$E$55:$H55,0)),'Standardised Costs'!$C$55,0)*Calculations!$C$7</f>
        <v>0</v>
      </c>
      <c r="CU46" s="71">
        <f>IF(ISNUMBER(MATCH(CU$4,'Standardised Costs'!$E$55:$H55,0)),'Standardised Costs'!$C$55,0)*Calculations!$C$7</f>
        <v>0</v>
      </c>
      <c r="CV46" s="71">
        <f>IF(ISNUMBER(MATCH(CV$4,'Standardised Costs'!$E$55:$H55,0)),'Standardised Costs'!$C$55,0)*Calculations!$C$7</f>
        <v>0</v>
      </c>
      <c r="CW46" s="71">
        <f>IF(ISNUMBER(MATCH(CW$4,'Standardised Costs'!$E$55:$H55,0)),'Standardised Costs'!$C$55,0)*Calculations!$C$7</f>
        <v>0</v>
      </c>
      <c r="CX46" s="71">
        <f>IF(ISNUMBER(MATCH(CX$4,'Standardised Costs'!$E$55:$H55,0)),'Standardised Costs'!$C$55,0)*Calculations!$C$7</f>
        <v>0</v>
      </c>
      <c r="CY46" s="71">
        <f>IF(ISNUMBER(MATCH(CY$4,'Standardised Costs'!$E$55:$H55,0)),'Standardised Costs'!$C$55,0)*Calculations!$C$7</f>
        <v>0</v>
      </c>
    </row>
    <row r="47" spans="1:103" s="68" customFormat="1" ht="12.75" customHeight="1" x14ac:dyDescent="0.2">
      <c r="A47" s="328"/>
      <c r="B47" s="73" t="s">
        <v>221</v>
      </c>
      <c r="C47" s="72">
        <f t="shared" si="1"/>
        <v>0</v>
      </c>
      <c r="D47" s="71">
        <f>IF(ISNUMBER(MATCH(D$4,'Standardised Costs'!$E$56:$H56,0)),'Standardised Costs'!$C$56,0)*Calculations!$C$7</f>
        <v>0</v>
      </c>
      <c r="E47" s="71">
        <f>IF(ISNUMBER(MATCH(E$4,'Standardised Costs'!$E$56:$H56,0)),'Standardised Costs'!$C$56,0)*Calculations!$C$7</f>
        <v>0</v>
      </c>
      <c r="F47" s="71">
        <f>IF(ISNUMBER(MATCH(F$4,'Standardised Costs'!$E$56:$H56,0)),'Standardised Costs'!$C$56,0)*Calculations!$C$7</f>
        <v>0</v>
      </c>
      <c r="G47" s="71">
        <f>IF(ISNUMBER(MATCH(G$4,'Standardised Costs'!$E$56:$H56,0)),'Standardised Costs'!$C$56,0)*Calculations!$C$7</f>
        <v>0</v>
      </c>
      <c r="H47" s="71">
        <f>IF(ISNUMBER(MATCH(H$4,'Standardised Costs'!$E$56:$H56,0)),'Standardised Costs'!$C$56,0)*Calculations!$C$7</f>
        <v>0</v>
      </c>
      <c r="I47" s="71">
        <f>IF(ISNUMBER(MATCH(I$4,'Standardised Costs'!$E$56:$H56,0)),'Standardised Costs'!$C$56,0)*Calculations!$C$7</f>
        <v>0</v>
      </c>
      <c r="J47" s="71">
        <f>IF(ISNUMBER(MATCH(J$4,'Standardised Costs'!$E$56:$H56,0)),'Standardised Costs'!$C$56,0)*Calculations!$C$7</f>
        <v>0</v>
      </c>
      <c r="K47" s="71">
        <f>IF(ISNUMBER(MATCH(K$4,'Standardised Costs'!$E$56:$H56,0)),'Standardised Costs'!$C$56,0)*Calculations!$C$7</f>
        <v>0</v>
      </c>
      <c r="L47" s="71">
        <f>IF(ISNUMBER(MATCH(L$4,'Standardised Costs'!$E$56:$H56,0)),'Standardised Costs'!$C$56,0)*Calculations!$C$7</f>
        <v>0</v>
      </c>
      <c r="M47" s="71">
        <f>IF(ISNUMBER(MATCH(M$4,'Standardised Costs'!$E$56:$H56,0)),'Standardised Costs'!$C$56,0)*Calculations!$C$7</f>
        <v>0</v>
      </c>
      <c r="N47" s="71">
        <f>IF(ISNUMBER(MATCH(N$4,'Standardised Costs'!$E$56:$H56,0)),'Standardised Costs'!$C$56,0)*Calculations!$C$7</f>
        <v>0</v>
      </c>
      <c r="O47" s="71">
        <f>IF(ISNUMBER(MATCH(O$4,'Standardised Costs'!$E$56:$H56,0)),'Standardised Costs'!$C$56,0)*Calculations!$C$7</f>
        <v>0</v>
      </c>
      <c r="P47" s="71">
        <f>IF(ISNUMBER(MATCH(P$4,'Standardised Costs'!$E$56:$H56,0)),'Standardised Costs'!$C$56,0)*Calculations!$C$7</f>
        <v>0</v>
      </c>
      <c r="Q47" s="71">
        <f>IF(ISNUMBER(MATCH(Q$4,'Standardised Costs'!$E$56:$H56,0)),'Standardised Costs'!$C$56,0)*Calculations!$C$7</f>
        <v>0</v>
      </c>
      <c r="R47" s="71">
        <f>IF(ISNUMBER(MATCH(R$4,'Standardised Costs'!$E$56:$H56,0)),'Standardised Costs'!$C$56,0)*Calculations!$C$7</f>
        <v>0</v>
      </c>
      <c r="S47" s="71">
        <f>IF(ISNUMBER(MATCH(S$4,'Standardised Costs'!$E$56:$H56,0)),'Standardised Costs'!$C$56,0)*Calculations!$C$7</f>
        <v>0</v>
      </c>
      <c r="T47" s="71">
        <f>IF(ISNUMBER(MATCH(T$4,'Standardised Costs'!$E$56:$H56,0)),'Standardised Costs'!$C$56,0)*Calculations!$C$7</f>
        <v>0</v>
      </c>
      <c r="U47" s="71">
        <f>IF(ISNUMBER(MATCH(U$4,'Standardised Costs'!$E$56:$H56,0)),'Standardised Costs'!$C$56,0)*Calculations!$C$7</f>
        <v>0</v>
      </c>
      <c r="V47" s="71">
        <f>IF(ISNUMBER(MATCH(V$4,'Standardised Costs'!$E$56:$H56,0)),'Standardised Costs'!$C$56,0)*Calculations!$C$7</f>
        <v>0</v>
      </c>
      <c r="W47" s="71">
        <f>IF(ISNUMBER(MATCH(W$4,'Standardised Costs'!$E$56:$H56,0)),'Standardised Costs'!$C$56,0)*Calculations!$C$7</f>
        <v>0</v>
      </c>
      <c r="X47" s="71">
        <f>IF(ISNUMBER(MATCH(X$4,'Standardised Costs'!$E$56:$H56,0)),'Standardised Costs'!$C$56,0)*Calculations!$C$7</f>
        <v>0</v>
      </c>
      <c r="Y47" s="71">
        <f>IF(ISNUMBER(MATCH(Y$4,'Standardised Costs'!$E$56:$H56,0)),'Standardised Costs'!$C$56,0)*Calculations!$C$7</f>
        <v>0</v>
      </c>
      <c r="Z47" s="71">
        <f>IF(ISNUMBER(MATCH(Z$4,'Standardised Costs'!$E$56:$H56,0)),'Standardised Costs'!$C$56,0)*Calculations!$C$7</f>
        <v>0</v>
      </c>
      <c r="AA47" s="71">
        <f>IF(ISNUMBER(MATCH(AA$4,'Standardised Costs'!$E$56:$H56,0)),'Standardised Costs'!$C$56,0)*Calculations!$C$7</f>
        <v>0</v>
      </c>
      <c r="AB47" s="71">
        <f>IF(ISNUMBER(MATCH(AB$4,'Standardised Costs'!$E$56:$H56,0)),'Standardised Costs'!$C$56,0)*Calculations!$C$7</f>
        <v>0</v>
      </c>
      <c r="AC47" s="71">
        <f>IF(ISNUMBER(MATCH(AC$4,'Standardised Costs'!$E$56:$H56,0)),'Standardised Costs'!$C$56,0)*Calculations!$C$7</f>
        <v>0</v>
      </c>
      <c r="AD47" s="71">
        <f>IF(ISNUMBER(MATCH(AD$4,'Standardised Costs'!$E$56:$H56,0)),'Standardised Costs'!$C$56,0)*Calculations!$C$7</f>
        <v>0</v>
      </c>
      <c r="AE47" s="71">
        <f>IF(ISNUMBER(MATCH(AE$4,'Standardised Costs'!$E$56:$H56,0)),'Standardised Costs'!$C$56,0)*Calculations!$C$7</f>
        <v>0</v>
      </c>
      <c r="AF47" s="71">
        <f>IF(ISNUMBER(MATCH(AF$4,'Standardised Costs'!$E$56:$H56,0)),'Standardised Costs'!$C$56,0)*Calculations!$C$7</f>
        <v>0</v>
      </c>
      <c r="AG47" s="71">
        <f>IF(ISNUMBER(MATCH(AG$4,'Standardised Costs'!$E$56:$H56,0)),'Standardised Costs'!$C$56,0)*Calculations!$C$7</f>
        <v>0</v>
      </c>
      <c r="AH47" s="71">
        <f>IF(ISNUMBER(MATCH(AH$4,'Standardised Costs'!$E$56:$H56,0)),'Standardised Costs'!$C$56,0)*Calculations!$C$7</f>
        <v>0</v>
      </c>
      <c r="AI47" s="71">
        <f>IF(ISNUMBER(MATCH(AI$4,'Standardised Costs'!$E$56:$H56,0)),'Standardised Costs'!$C$56,0)*Calculations!$C$7</f>
        <v>0</v>
      </c>
      <c r="AJ47" s="71">
        <f>IF(ISNUMBER(MATCH(AJ$4,'Standardised Costs'!$E$56:$H56,0)),'Standardised Costs'!$C$56,0)*Calculations!$C$7</f>
        <v>0</v>
      </c>
      <c r="AK47" s="71">
        <f>IF(ISNUMBER(MATCH(AK$4,'Standardised Costs'!$E$56:$H56,0)),'Standardised Costs'!$C$56,0)*Calculations!$C$7</f>
        <v>0</v>
      </c>
      <c r="AL47" s="71">
        <f>IF(ISNUMBER(MATCH(AL$4,'Standardised Costs'!$E$56:$H56,0)),'Standardised Costs'!$C$56,0)*Calculations!$C$7</f>
        <v>0</v>
      </c>
      <c r="AM47" s="71">
        <f>IF(ISNUMBER(MATCH(AM$4,'Standardised Costs'!$E$56:$H56,0)),'Standardised Costs'!$C$56,0)*Calculations!$C$7</f>
        <v>0</v>
      </c>
      <c r="AN47" s="71">
        <f>IF(ISNUMBER(MATCH(AN$4,'Standardised Costs'!$E$56:$H56,0)),'Standardised Costs'!$C$56,0)*Calculations!$C$7</f>
        <v>0</v>
      </c>
      <c r="AO47" s="71">
        <f>IF(ISNUMBER(MATCH(AO$4,'Standardised Costs'!$E$56:$H56,0)),'Standardised Costs'!$C$56,0)*Calculations!$C$7</f>
        <v>0</v>
      </c>
      <c r="AP47" s="71">
        <f>IF(ISNUMBER(MATCH(AP$4,'Standardised Costs'!$E$56:$H56,0)),'Standardised Costs'!$C$56,0)*Calculations!$C$7</f>
        <v>0</v>
      </c>
      <c r="AQ47" s="71">
        <f>IF(ISNUMBER(MATCH(AQ$4,'Standardised Costs'!$E$56:$H56,0)),'Standardised Costs'!$C$56,0)*Calculations!$C$7</f>
        <v>0</v>
      </c>
      <c r="AR47" s="71">
        <f>IF(ISNUMBER(MATCH(AR$4,'Standardised Costs'!$E$56:$H56,0)),'Standardised Costs'!$C$56,0)*Calculations!$C$7</f>
        <v>0</v>
      </c>
      <c r="AS47" s="71">
        <f>IF(ISNUMBER(MATCH(AS$4,'Standardised Costs'!$E$56:$H56,0)),'Standardised Costs'!$C$56,0)*Calculations!$C$7</f>
        <v>0</v>
      </c>
      <c r="AT47" s="71">
        <f>IF(ISNUMBER(MATCH(AT$4,'Standardised Costs'!$E$56:$H56,0)),'Standardised Costs'!$C$56,0)*Calculations!$C$7</f>
        <v>0</v>
      </c>
      <c r="AU47" s="71">
        <f>IF(ISNUMBER(MATCH(AU$4,'Standardised Costs'!$E$56:$H56,0)),'Standardised Costs'!$C$56,0)*Calculations!$C$7</f>
        <v>0</v>
      </c>
      <c r="AV47" s="71">
        <f>IF(ISNUMBER(MATCH(AV$4,'Standardised Costs'!$E$56:$H56,0)),'Standardised Costs'!$C$56,0)*Calculations!$C$7</f>
        <v>0</v>
      </c>
      <c r="AW47" s="71">
        <f>IF(ISNUMBER(MATCH(AW$4,'Standardised Costs'!$E$56:$H56,0)),'Standardised Costs'!$C$56,0)*Calculations!$C$7</f>
        <v>0</v>
      </c>
      <c r="AX47" s="71">
        <f>IF(ISNUMBER(MATCH(AX$4,'Standardised Costs'!$E$56:$H56,0)),'Standardised Costs'!$C$56,0)*Calculations!$C$7</f>
        <v>0</v>
      </c>
      <c r="AY47" s="71">
        <f>IF(ISNUMBER(MATCH(AY$4,'Standardised Costs'!$E$56:$H56,0)),'Standardised Costs'!$C$56,0)*Calculations!$C$7</f>
        <v>0</v>
      </c>
      <c r="AZ47" s="71">
        <f>IF(ISNUMBER(MATCH(AZ$4,'Standardised Costs'!$E$56:$H56,0)),'Standardised Costs'!$C$56,0)*Calculations!$C$7</f>
        <v>0</v>
      </c>
      <c r="BA47" s="71">
        <f>IF(ISNUMBER(MATCH(BA$4,'Standardised Costs'!$E$56:$H56,0)),'Standardised Costs'!$C$56,0)*Calculations!$C$7</f>
        <v>0</v>
      </c>
      <c r="BB47" s="71">
        <f>IF(ISNUMBER(MATCH(BB$4,'Standardised Costs'!$E$56:$H56,0)),'Standardised Costs'!$C$56,0)*Calculations!$C$7</f>
        <v>0</v>
      </c>
      <c r="BC47" s="71">
        <f>IF(ISNUMBER(MATCH(BC$4,'Standardised Costs'!$E$56:$H56,0)),'Standardised Costs'!$C$56,0)*Calculations!$C$7</f>
        <v>0</v>
      </c>
      <c r="BD47" s="71">
        <f>IF(ISNUMBER(MATCH(BD$4,'Standardised Costs'!$E$56:$H56,0)),'Standardised Costs'!$C$56,0)*Calculations!$C$7</f>
        <v>0</v>
      </c>
      <c r="BE47" s="71">
        <f>IF(ISNUMBER(MATCH(BE$4,'Standardised Costs'!$E$56:$H56,0)),'Standardised Costs'!$C$56,0)*Calculations!$C$7</f>
        <v>0</v>
      </c>
      <c r="BF47" s="71">
        <f>IF(ISNUMBER(MATCH(BF$4,'Standardised Costs'!$E$56:$H56,0)),'Standardised Costs'!$C$56,0)*Calculations!$C$7</f>
        <v>0</v>
      </c>
      <c r="BG47" s="71">
        <f>IF(ISNUMBER(MATCH(BG$4,'Standardised Costs'!$E$56:$H56,0)),'Standardised Costs'!$C$56,0)*Calculations!$C$7</f>
        <v>0</v>
      </c>
      <c r="BH47" s="71">
        <f>IF(ISNUMBER(MATCH(BH$4,'Standardised Costs'!$E$56:$H56,0)),'Standardised Costs'!$C$56,0)*Calculations!$C$7</f>
        <v>0</v>
      </c>
      <c r="BI47" s="71">
        <f>IF(ISNUMBER(MATCH(BI$4,'Standardised Costs'!$E$56:$H56,0)),'Standardised Costs'!$C$56,0)*Calculations!$C$7</f>
        <v>0</v>
      </c>
      <c r="BJ47" s="71">
        <f>IF(ISNUMBER(MATCH(BJ$4,'Standardised Costs'!$E$56:$H56,0)),'Standardised Costs'!$C$56,0)*Calculations!$C$7</f>
        <v>0</v>
      </c>
      <c r="BK47" s="71">
        <f>IF(ISNUMBER(MATCH(BK$4,'Standardised Costs'!$E$56:$H56,0)),'Standardised Costs'!$C$56,0)*Calculations!$C$7</f>
        <v>0</v>
      </c>
      <c r="BL47" s="71">
        <f>IF(ISNUMBER(MATCH(BL$4,'Standardised Costs'!$E$56:$H56,0)),'Standardised Costs'!$C$56,0)*Calculations!$C$7</f>
        <v>0</v>
      </c>
      <c r="BM47" s="71">
        <f>IF(ISNUMBER(MATCH(BM$4,'Standardised Costs'!$E$56:$H56,0)),'Standardised Costs'!$C$56,0)*Calculations!$C$7</f>
        <v>0</v>
      </c>
      <c r="BN47" s="71">
        <f>IF(ISNUMBER(MATCH(BN$4,'Standardised Costs'!$E$56:$H56,0)),'Standardised Costs'!$C$56,0)*Calculations!$C$7</f>
        <v>0</v>
      </c>
      <c r="BO47" s="71">
        <f>IF(ISNUMBER(MATCH(BO$4,'Standardised Costs'!$E$56:$H56,0)),'Standardised Costs'!$C$56,0)*Calculations!$C$7</f>
        <v>0</v>
      </c>
      <c r="BP47" s="71">
        <f>IF(ISNUMBER(MATCH(BP$4,'Standardised Costs'!$E$56:$H56,0)),'Standardised Costs'!$C$56,0)*Calculations!$C$7</f>
        <v>0</v>
      </c>
      <c r="BQ47" s="71">
        <f>IF(ISNUMBER(MATCH(BQ$4,'Standardised Costs'!$E$56:$H56,0)),'Standardised Costs'!$C$56,0)*Calculations!$C$7</f>
        <v>0</v>
      </c>
      <c r="BR47" s="71">
        <f>IF(ISNUMBER(MATCH(BR$4,'Standardised Costs'!$E$56:$H56,0)),'Standardised Costs'!$C$56,0)*Calculations!$C$7</f>
        <v>0</v>
      </c>
      <c r="BS47" s="71">
        <f>IF(ISNUMBER(MATCH(BS$4,'Standardised Costs'!$E$56:$H56,0)),'Standardised Costs'!$C$56,0)*Calculations!$C$7</f>
        <v>0</v>
      </c>
      <c r="BT47" s="71">
        <f>IF(ISNUMBER(MATCH(BT$4,'Standardised Costs'!$E$56:$H56,0)),'Standardised Costs'!$C$56,0)*Calculations!$C$7</f>
        <v>0</v>
      </c>
      <c r="BU47" s="71">
        <f>IF(ISNUMBER(MATCH(BU$4,'Standardised Costs'!$E$56:$H56,0)),'Standardised Costs'!$C$56,0)*Calculations!$C$7</f>
        <v>0</v>
      </c>
      <c r="BV47" s="71">
        <f>IF(ISNUMBER(MATCH(BV$4,'Standardised Costs'!$E$56:$H56,0)),'Standardised Costs'!$C$56,0)*Calculations!$C$7</f>
        <v>0</v>
      </c>
      <c r="BW47" s="71">
        <f>IF(ISNUMBER(MATCH(BW$4,'Standardised Costs'!$E$56:$H56,0)),'Standardised Costs'!$C$56,0)*Calculations!$C$7</f>
        <v>0</v>
      </c>
      <c r="BX47" s="71">
        <f>IF(ISNUMBER(MATCH(BX$4,'Standardised Costs'!$E$56:$H56,0)),'Standardised Costs'!$C$56,0)*Calculations!$C$7</f>
        <v>0</v>
      </c>
      <c r="BY47" s="71">
        <f>IF(ISNUMBER(MATCH(BY$4,'Standardised Costs'!$E$56:$H56,0)),'Standardised Costs'!$C$56,0)*Calculations!$C$7</f>
        <v>0</v>
      </c>
      <c r="BZ47" s="71">
        <f>IF(ISNUMBER(MATCH(BZ$4,'Standardised Costs'!$E$56:$H56,0)),'Standardised Costs'!$C$56,0)*Calculations!$C$7</f>
        <v>0</v>
      </c>
      <c r="CA47" s="71">
        <f>IF(ISNUMBER(MATCH(CA$4,'Standardised Costs'!$E$56:$H56,0)),'Standardised Costs'!$C$56,0)*Calculations!$C$7</f>
        <v>0</v>
      </c>
      <c r="CB47" s="71">
        <f>IF(ISNUMBER(MATCH(CB$4,'Standardised Costs'!$E$56:$H56,0)),'Standardised Costs'!$C$56,0)*Calculations!$C$7</f>
        <v>0</v>
      </c>
      <c r="CC47" s="71">
        <f>IF(ISNUMBER(MATCH(CC$4,'Standardised Costs'!$E$56:$H56,0)),'Standardised Costs'!$C$56,0)*Calculations!$C$7</f>
        <v>0</v>
      </c>
      <c r="CD47" s="71">
        <f>IF(ISNUMBER(MATCH(CD$4,'Standardised Costs'!$E$56:$H56,0)),'Standardised Costs'!$C$56,0)*Calculations!$C$7</f>
        <v>0</v>
      </c>
      <c r="CE47" s="71">
        <f>IF(ISNUMBER(MATCH(CE$4,'Standardised Costs'!$E$56:$H56,0)),'Standardised Costs'!$C$56,0)*Calculations!$C$7</f>
        <v>0</v>
      </c>
      <c r="CF47" s="71">
        <f>IF(ISNUMBER(MATCH(CF$4,'Standardised Costs'!$E$56:$H56,0)),'Standardised Costs'!$C$56,0)*Calculations!$C$7</f>
        <v>0</v>
      </c>
      <c r="CG47" s="71">
        <f>IF(ISNUMBER(MATCH(CG$4,'Standardised Costs'!$E$56:$H56,0)),'Standardised Costs'!$C$56,0)*Calculations!$C$7</f>
        <v>0</v>
      </c>
      <c r="CH47" s="71">
        <f>IF(ISNUMBER(MATCH(CH$4,'Standardised Costs'!$E$56:$H56,0)),'Standardised Costs'!$C$56,0)*Calculations!$C$7</f>
        <v>0</v>
      </c>
      <c r="CI47" s="71">
        <f>IF(ISNUMBER(MATCH(CI$4,'Standardised Costs'!$E$56:$H56,0)),'Standardised Costs'!$C$56,0)*Calculations!$C$7</f>
        <v>0</v>
      </c>
      <c r="CJ47" s="71">
        <f>IF(ISNUMBER(MATCH(CJ$4,'Standardised Costs'!$E$56:$H56,0)),'Standardised Costs'!$C$56,0)*Calculations!$C$7</f>
        <v>0</v>
      </c>
      <c r="CK47" s="71">
        <f>IF(ISNUMBER(MATCH(CK$4,'Standardised Costs'!$E$56:$H56,0)),'Standardised Costs'!$C$56,0)*Calculations!$C$7</f>
        <v>0</v>
      </c>
      <c r="CL47" s="71">
        <f>IF(ISNUMBER(MATCH(CL$4,'Standardised Costs'!$E$56:$H56,0)),'Standardised Costs'!$C$56,0)*Calculations!$C$7</f>
        <v>0</v>
      </c>
      <c r="CM47" s="71">
        <f>IF(ISNUMBER(MATCH(CM$4,'Standardised Costs'!$E$56:$H56,0)),'Standardised Costs'!$C$56,0)*Calculations!$C$7</f>
        <v>0</v>
      </c>
      <c r="CN47" s="71">
        <f>IF(ISNUMBER(MATCH(CN$4,'Standardised Costs'!$E$56:$H56,0)),'Standardised Costs'!$C$56,0)*Calculations!$C$7</f>
        <v>0</v>
      </c>
      <c r="CO47" s="71">
        <f>IF(ISNUMBER(MATCH(CO$4,'Standardised Costs'!$E$56:$H56,0)),'Standardised Costs'!$C$56,0)*Calculations!$C$7</f>
        <v>0</v>
      </c>
      <c r="CP47" s="71">
        <f>IF(ISNUMBER(MATCH(CP$4,'Standardised Costs'!$E$56:$H56,0)),'Standardised Costs'!$C$56,0)*Calculations!$C$7</f>
        <v>0</v>
      </c>
      <c r="CQ47" s="71">
        <f>IF(ISNUMBER(MATCH(CQ$4,'Standardised Costs'!$E$56:$H56,0)),'Standardised Costs'!$C$56,0)*Calculations!$C$7</f>
        <v>0</v>
      </c>
      <c r="CR47" s="71">
        <f>IF(ISNUMBER(MATCH(CR$4,'Standardised Costs'!$E$56:$H56,0)),'Standardised Costs'!$C$56,0)*Calculations!$C$7</f>
        <v>0</v>
      </c>
      <c r="CS47" s="71">
        <f>IF(ISNUMBER(MATCH(CS$4,'Standardised Costs'!$E$56:$H56,0)),'Standardised Costs'!$C$56,0)*Calculations!$C$7</f>
        <v>0</v>
      </c>
      <c r="CT47" s="71">
        <f>IF(ISNUMBER(MATCH(CT$4,'Standardised Costs'!$E$56:$H56,0)),'Standardised Costs'!$C$56,0)*Calculations!$C$7</f>
        <v>0</v>
      </c>
      <c r="CU47" s="71">
        <f>IF(ISNUMBER(MATCH(CU$4,'Standardised Costs'!$E$56:$H56,0)),'Standardised Costs'!$C$56,0)*Calculations!$C$7</f>
        <v>0</v>
      </c>
      <c r="CV47" s="71">
        <f>IF(ISNUMBER(MATCH(CV$4,'Standardised Costs'!$E$56:$H56,0)),'Standardised Costs'!$C$56,0)*Calculations!$C$7</f>
        <v>0</v>
      </c>
      <c r="CW47" s="71">
        <f>IF(ISNUMBER(MATCH(CW$4,'Standardised Costs'!$E$56:$H56,0)),'Standardised Costs'!$C$56,0)*Calculations!$C$7</f>
        <v>0</v>
      </c>
      <c r="CX47" s="71">
        <f>IF(ISNUMBER(MATCH(CX$4,'Standardised Costs'!$E$56:$H56,0)),'Standardised Costs'!$C$56,0)*Calculations!$C$7</f>
        <v>0</v>
      </c>
      <c r="CY47" s="71">
        <f>IF(ISNUMBER(MATCH(CY$4,'Standardised Costs'!$E$56:$H56,0)),'Standardised Costs'!$C$56,0)*Calculations!$C$7</f>
        <v>0</v>
      </c>
    </row>
    <row r="48" spans="1:103" s="68" customFormat="1" ht="12.75" customHeight="1" x14ac:dyDescent="0.2">
      <c r="A48" s="328"/>
      <c r="B48" s="73" t="s">
        <v>222</v>
      </c>
      <c r="C48" s="72">
        <f t="shared" si="1"/>
        <v>0</v>
      </c>
      <c r="D48" s="71">
        <f>IF(ISNUMBER(MATCH(D$4,'Standardised Costs'!$E$57:$H57,0)),'Standardised Costs'!$C$57,0)*Calculations!$C$7</f>
        <v>0</v>
      </c>
      <c r="E48" s="71">
        <f>IF(ISNUMBER(MATCH(E$4,'Standardised Costs'!$E$57:$H57,0)),'Standardised Costs'!$C$57,0)*Calculations!$C$7</f>
        <v>0</v>
      </c>
      <c r="F48" s="71">
        <f>IF(ISNUMBER(MATCH(F$4,'Standardised Costs'!$E$57:$H57,0)),'Standardised Costs'!$C$57,0)*Calculations!$C$7</f>
        <v>0</v>
      </c>
      <c r="G48" s="71">
        <f>IF(ISNUMBER(MATCH(G$4,'Standardised Costs'!$E$57:$H57,0)),'Standardised Costs'!$C$57,0)*Calculations!$C$7</f>
        <v>0</v>
      </c>
      <c r="H48" s="71">
        <f>IF(ISNUMBER(MATCH(H$4,'Standardised Costs'!$E$57:$H57,0)),'Standardised Costs'!$C$57,0)*Calculations!$C$7</f>
        <v>0</v>
      </c>
      <c r="I48" s="71">
        <f>IF(ISNUMBER(MATCH(I$4,'Standardised Costs'!$E$57:$H57,0)),'Standardised Costs'!$C$57,0)*Calculations!$C$7</f>
        <v>0</v>
      </c>
      <c r="J48" s="71">
        <f>IF(ISNUMBER(MATCH(J$4,'Standardised Costs'!$E$57:$H57,0)),'Standardised Costs'!$C$57,0)*Calculations!$C$7</f>
        <v>0</v>
      </c>
      <c r="K48" s="71">
        <f>IF(ISNUMBER(MATCH(K$4,'Standardised Costs'!$E$57:$H57,0)),'Standardised Costs'!$C$57,0)*Calculations!$C$7</f>
        <v>0</v>
      </c>
      <c r="L48" s="71">
        <f>IF(ISNUMBER(MATCH(L$4,'Standardised Costs'!$E$57:$H57,0)),'Standardised Costs'!$C$57,0)*Calculations!$C$7</f>
        <v>0</v>
      </c>
      <c r="M48" s="71">
        <f>IF(ISNUMBER(MATCH(M$4,'Standardised Costs'!$E$57:$H57,0)),'Standardised Costs'!$C$57,0)*Calculations!$C$7</f>
        <v>0</v>
      </c>
      <c r="N48" s="71">
        <f>IF(ISNUMBER(MATCH(N$4,'Standardised Costs'!$E$57:$H57,0)),'Standardised Costs'!$C$57,0)*Calculations!$C$7</f>
        <v>0</v>
      </c>
      <c r="O48" s="71">
        <f>IF(ISNUMBER(MATCH(O$4,'Standardised Costs'!$E$57:$H57,0)),'Standardised Costs'!$C$57,0)*Calculations!$C$7</f>
        <v>0</v>
      </c>
      <c r="P48" s="71">
        <f>IF(ISNUMBER(MATCH(P$4,'Standardised Costs'!$E$57:$H57,0)),'Standardised Costs'!$C$57,0)*Calculations!$C$7</f>
        <v>0</v>
      </c>
      <c r="Q48" s="71">
        <f>IF(ISNUMBER(MATCH(Q$4,'Standardised Costs'!$E$57:$H57,0)),'Standardised Costs'!$C$57,0)*Calculations!$C$7</f>
        <v>0</v>
      </c>
      <c r="R48" s="71">
        <f>IF(ISNUMBER(MATCH(R$4,'Standardised Costs'!$E$57:$H57,0)),'Standardised Costs'!$C$57,0)*Calculations!$C$7</f>
        <v>0</v>
      </c>
      <c r="S48" s="71">
        <f>IF(ISNUMBER(MATCH(S$4,'Standardised Costs'!$E$57:$H57,0)),'Standardised Costs'!$C$57,0)*Calculations!$C$7</f>
        <v>0</v>
      </c>
      <c r="T48" s="71">
        <f>IF(ISNUMBER(MATCH(T$4,'Standardised Costs'!$E$57:$H57,0)),'Standardised Costs'!$C$57,0)*Calculations!$C$7</f>
        <v>0</v>
      </c>
      <c r="U48" s="71">
        <f>IF(ISNUMBER(MATCH(U$4,'Standardised Costs'!$E$57:$H57,0)),'Standardised Costs'!$C$57,0)*Calculations!$C$7</f>
        <v>0</v>
      </c>
      <c r="V48" s="71">
        <f>IF(ISNUMBER(MATCH(V$4,'Standardised Costs'!$E$57:$H57,0)),'Standardised Costs'!$C$57,0)*Calculations!$C$7</f>
        <v>0</v>
      </c>
      <c r="W48" s="71">
        <f>IF(ISNUMBER(MATCH(W$4,'Standardised Costs'!$E$57:$H57,0)),'Standardised Costs'!$C$57,0)*Calculations!$C$7</f>
        <v>0</v>
      </c>
      <c r="X48" s="71">
        <f>IF(ISNUMBER(MATCH(X$4,'Standardised Costs'!$E$57:$H57,0)),'Standardised Costs'!$C$57,0)*Calculations!$C$7</f>
        <v>0</v>
      </c>
      <c r="Y48" s="71">
        <f>IF(ISNUMBER(MATCH(Y$4,'Standardised Costs'!$E$57:$H57,0)),'Standardised Costs'!$C$57,0)*Calculations!$C$7</f>
        <v>0</v>
      </c>
      <c r="Z48" s="71">
        <f>IF(ISNUMBER(MATCH(Z$4,'Standardised Costs'!$E$57:$H57,0)),'Standardised Costs'!$C$57,0)*Calculations!$C$7</f>
        <v>0</v>
      </c>
      <c r="AA48" s="71">
        <f>IF(ISNUMBER(MATCH(AA$4,'Standardised Costs'!$E$57:$H57,0)),'Standardised Costs'!$C$57,0)*Calculations!$C$7</f>
        <v>0</v>
      </c>
      <c r="AB48" s="71">
        <f>IF(ISNUMBER(MATCH(AB$4,'Standardised Costs'!$E$57:$H57,0)),'Standardised Costs'!$C$57,0)*Calculations!$C$7</f>
        <v>0</v>
      </c>
      <c r="AC48" s="71">
        <f>IF(ISNUMBER(MATCH(AC$4,'Standardised Costs'!$E$57:$H57,0)),'Standardised Costs'!$C$57,0)*Calculations!$C$7</f>
        <v>0</v>
      </c>
      <c r="AD48" s="71">
        <f>IF(ISNUMBER(MATCH(AD$4,'Standardised Costs'!$E$57:$H57,0)),'Standardised Costs'!$C$57,0)*Calculations!$C$7</f>
        <v>0</v>
      </c>
      <c r="AE48" s="71">
        <f>IF(ISNUMBER(MATCH(AE$4,'Standardised Costs'!$E$57:$H57,0)),'Standardised Costs'!$C$57,0)*Calculations!$C$7</f>
        <v>0</v>
      </c>
      <c r="AF48" s="71">
        <f>IF(ISNUMBER(MATCH(AF$4,'Standardised Costs'!$E$57:$H57,0)),'Standardised Costs'!$C$57,0)*Calculations!$C$7</f>
        <v>0</v>
      </c>
      <c r="AG48" s="71">
        <f>IF(ISNUMBER(MATCH(AG$4,'Standardised Costs'!$E$57:$H57,0)),'Standardised Costs'!$C$57,0)*Calculations!$C$7</f>
        <v>0</v>
      </c>
      <c r="AH48" s="71">
        <f>IF(ISNUMBER(MATCH(AH$4,'Standardised Costs'!$E$57:$H57,0)),'Standardised Costs'!$C$57,0)*Calculations!$C$7</f>
        <v>0</v>
      </c>
      <c r="AI48" s="71">
        <f>IF(ISNUMBER(MATCH(AI$4,'Standardised Costs'!$E$57:$H57,0)),'Standardised Costs'!$C$57,0)*Calculations!$C$7</f>
        <v>0</v>
      </c>
      <c r="AJ48" s="71">
        <f>IF(ISNUMBER(MATCH(AJ$4,'Standardised Costs'!$E$57:$H57,0)),'Standardised Costs'!$C$57,0)*Calculations!$C$7</f>
        <v>0</v>
      </c>
      <c r="AK48" s="71">
        <f>IF(ISNUMBER(MATCH(AK$4,'Standardised Costs'!$E$57:$H57,0)),'Standardised Costs'!$C$57,0)*Calculations!$C$7</f>
        <v>0</v>
      </c>
      <c r="AL48" s="71">
        <f>IF(ISNUMBER(MATCH(AL$4,'Standardised Costs'!$E$57:$H57,0)),'Standardised Costs'!$C$57,0)*Calculations!$C$7</f>
        <v>0</v>
      </c>
      <c r="AM48" s="71">
        <f>IF(ISNUMBER(MATCH(AM$4,'Standardised Costs'!$E$57:$H57,0)),'Standardised Costs'!$C$57,0)*Calculations!$C$7</f>
        <v>0</v>
      </c>
      <c r="AN48" s="71">
        <f>IF(ISNUMBER(MATCH(AN$4,'Standardised Costs'!$E$57:$H57,0)),'Standardised Costs'!$C$57,0)*Calculations!$C$7</f>
        <v>0</v>
      </c>
      <c r="AO48" s="71">
        <f>IF(ISNUMBER(MATCH(AO$4,'Standardised Costs'!$E$57:$H57,0)),'Standardised Costs'!$C$57,0)*Calculations!$C$7</f>
        <v>0</v>
      </c>
      <c r="AP48" s="71">
        <f>IF(ISNUMBER(MATCH(AP$4,'Standardised Costs'!$E$57:$H57,0)),'Standardised Costs'!$C$57,0)*Calculations!$C$7</f>
        <v>0</v>
      </c>
      <c r="AQ48" s="71">
        <f>IF(ISNUMBER(MATCH(AQ$4,'Standardised Costs'!$E$57:$H57,0)),'Standardised Costs'!$C$57,0)*Calculations!$C$7</f>
        <v>0</v>
      </c>
      <c r="AR48" s="71">
        <f>IF(ISNUMBER(MATCH(AR$4,'Standardised Costs'!$E$57:$H57,0)),'Standardised Costs'!$C$57,0)*Calculations!$C$7</f>
        <v>0</v>
      </c>
      <c r="AS48" s="71">
        <f>IF(ISNUMBER(MATCH(AS$4,'Standardised Costs'!$E$57:$H57,0)),'Standardised Costs'!$C$57,0)*Calculations!$C$7</f>
        <v>0</v>
      </c>
      <c r="AT48" s="71">
        <f>IF(ISNUMBER(MATCH(AT$4,'Standardised Costs'!$E$57:$H57,0)),'Standardised Costs'!$C$57,0)*Calculations!$C$7</f>
        <v>0</v>
      </c>
      <c r="AU48" s="71">
        <f>IF(ISNUMBER(MATCH(AU$4,'Standardised Costs'!$E$57:$H57,0)),'Standardised Costs'!$C$57,0)*Calculations!$C$7</f>
        <v>0</v>
      </c>
      <c r="AV48" s="71">
        <f>IF(ISNUMBER(MATCH(AV$4,'Standardised Costs'!$E$57:$H57,0)),'Standardised Costs'!$C$57,0)*Calculations!$C$7</f>
        <v>0</v>
      </c>
      <c r="AW48" s="71">
        <f>IF(ISNUMBER(MATCH(AW$4,'Standardised Costs'!$E$57:$H57,0)),'Standardised Costs'!$C$57,0)*Calculations!$C$7</f>
        <v>0</v>
      </c>
      <c r="AX48" s="71">
        <f>IF(ISNUMBER(MATCH(AX$4,'Standardised Costs'!$E$57:$H57,0)),'Standardised Costs'!$C$57,0)*Calculations!$C$7</f>
        <v>0</v>
      </c>
      <c r="AY48" s="71">
        <f>IF(ISNUMBER(MATCH(AY$4,'Standardised Costs'!$E$57:$H57,0)),'Standardised Costs'!$C$57,0)*Calculations!$C$7</f>
        <v>0</v>
      </c>
      <c r="AZ48" s="71">
        <f>IF(ISNUMBER(MATCH(AZ$4,'Standardised Costs'!$E$57:$H57,0)),'Standardised Costs'!$C$57,0)*Calculations!$C$7</f>
        <v>0</v>
      </c>
      <c r="BA48" s="71">
        <f>IF(ISNUMBER(MATCH(BA$4,'Standardised Costs'!$E$57:$H57,0)),'Standardised Costs'!$C$57,0)*Calculations!$C$7</f>
        <v>0</v>
      </c>
      <c r="BB48" s="71">
        <f>IF(ISNUMBER(MATCH(BB$4,'Standardised Costs'!$E$57:$H57,0)),'Standardised Costs'!$C$57,0)*Calculations!$C$7</f>
        <v>0</v>
      </c>
      <c r="BC48" s="71">
        <f>IF(ISNUMBER(MATCH(BC$4,'Standardised Costs'!$E$57:$H57,0)),'Standardised Costs'!$C$57,0)*Calculations!$C$7</f>
        <v>0</v>
      </c>
      <c r="BD48" s="71">
        <f>IF(ISNUMBER(MATCH(BD$4,'Standardised Costs'!$E$57:$H57,0)),'Standardised Costs'!$C$57,0)*Calculations!$C$7</f>
        <v>0</v>
      </c>
      <c r="BE48" s="71">
        <f>IF(ISNUMBER(MATCH(BE$4,'Standardised Costs'!$E$57:$H57,0)),'Standardised Costs'!$C$57,0)*Calculations!$C$7</f>
        <v>0</v>
      </c>
      <c r="BF48" s="71">
        <f>IF(ISNUMBER(MATCH(BF$4,'Standardised Costs'!$E$57:$H57,0)),'Standardised Costs'!$C$57,0)*Calculations!$C$7</f>
        <v>0</v>
      </c>
      <c r="BG48" s="71">
        <f>IF(ISNUMBER(MATCH(BG$4,'Standardised Costs'!$E$57:$H57,0)),'Standardised Costs'!$C$57,0)*Calculations!$C$7</f>
        <v>0</v>
      </c>
      <c r="BH48" s="71">
        <f>IF(ISNUMBER(MATCH(BH$4,'Standardised Costs'!$E$57:$H57,0)),'Standardised Costs'!$C$57,0)*Calculations!$C$7</f>
        <v>0</v>
      </c>
      <c r="BI48" s="71">
        <f>IF(ISNUMBER(MATCH(BI$4,'Standardised Costs'!$E$57:$H57,0)),'Standardised Costs'!$C$57,0)*Calculations!$C$7</f>
        <v>0</v>
      </c>
      <c r="BJ48" s="71">
        <f>IF(ISNUMBER(MATCH(BJ$4,'Standardised Costs'!$E$57:$H57,0)),'Standardised Costs'!$C$57,0)*Calculations!$C$7</f>
        <v>0</v>
      </c>
      <c r="BK48" s="71">
        <f>IF(ISNUMBER(MATCH(BK$4,'Standardised Costs'!$E$57:$H57,0)),'Standardised Costs'!$C$57,0)*Calculations!$C$7</f>
        <v>0</v>
      </c>
      <c r="BL48" s="71">
        <f>IF(ISNUMBER(MATCH(BL$4,'Standardised Costs'!$E$57:$H57,0)),'Standardised Costs'!$C$57,0)*Calculations!$C$7</f>
        <v>0</v>
      </c>
      <c r="BM48" s="71">
        <f>IF(ISNUMBER(MATCH(BM$4,'Standardised Costs'!$E$57:$H57,0)),'Standardised Costs'!$C$57,0)*Calculations!$C$7</f>
        <v>0</v>
      </c>
      <c r="BN48" s="71">
        <f>IF(ISNUMBER(MATCH(BN$4,'Standardised Costs'!$E$57:$H57,0)),'Standardised Costs'!$C$57,0)*Calculations!$C$7</f>
        <v>0</v>
      </c>
      <c r="BO48" s="71">
        <f>IF(ISNUMBER(MATCH(BO$4,'Standardised Costs'!$E$57:$H57,0)),'Standardised Costs'!$C$57,0)*Calculations!$C$7</f>
        <v>0</v>
      </c>
      <c r="BP48" s="71">
        <f>IF(ISNUMBER(MATCH(BP$4,'Standardised Costs'!$E$57:$H57,0)),'Standardised Costs'!$C$57,0)*Calculations!$C$7</f>
        <v>0</v>
      </c>
      <c r="BQ48" s="71">
        <f>IF(ISNUMBER(MATCH(BQ$4,'Standardised Costs'!$E$57:$H57,0)),'Standardised Costs'!$C$57,0)*Calculations!$C$7</f>
        <v>0</v>
      </c>
      <c r="BR48" s="71">
        <f>IF(ISNUMBER(MATCH(BR$4,'Standardised Costs'!$E$57:$H57,0)),'Standardised Costs'!$C$57,0)*Calculations!$C$7</f>
        <v>0</v>
      </c>
      <c r="BS48" s="71">
        <f>IF(ISNUMBER(MATCH(BS$4,'Standardised Costs'!$E$57:$H57,0)),'Standardised Costs'!$C$57,0)*Calculations!$C$7</f>
        <v>0</v>
      </c>
      <c r="BT48" s="71">
        <f>IF(ISNUMBER(MATCH(BT$4,'Standardised Costs'!$E$57:$H57,0)),'Standardised Costs'!$C$57,0)*Calculations!$C$7</f>
        <v>0</v>
      </c>
      <c r="BU48" s="71">
        <f>IF(ISNUMBER(MATCH(BU$4,'Standardised Costs'!$E$57:$H57,0)),'Standardised Costs'!$C$57,0)*Calculations!$C$7</f>
        <v>0</v>
      </c>
      <c r="BV48" s="71">
        <f>IF(ISNUMBER(MATCH(BV$4,'Standardised Costs'!$E$57:$H57,0)),'Standardised Costs'!$C$57,0)*Calculations!$C$7</f>
        <v>0</v>
      </c>
      <c r="BW48" s="71">
        <f>IF(ISNUMBER(MATCH(BW$4,'Standardised Costs'!$E$57:$H57,0)),'Standardised Costs'!$C$57,0)*Calculations!$C$7</f>
        <v>0</v>
      </c>
      <c r="BX48" s="71">
        <f>IF(ISNUMBER(MATCH(BX$4,'Standardised Costs'!$E$57:$H57,0)),'Standardised Costs'!$C$57,0)*Calculations!$C$7</f>
        <v>0</v>
      </c>
      <c r="BY48" s="71">
        <f>IF(ISNUMBER(MATCH(BY$4,'Standardised Costs'!$E$57:$H57,0)),'Standardised Costs'!$C$57,0)*Calculations!$C$7</f>
        <v>0</v>
      </c>
      <c r="BZ48" s="71">
        <f>IF(ISNUMBER(MATCH(BZ$4,'Standardised Costs'!$E$57:$H57,0)),'Standardised Costs'!$C$57,0)*Calculations!$C$7</f>
        <v>0</v>
      </c>
      <c r="CA48" s="71">
        <f>IF(ISNUMBER(MATCH(CA$4,'Standardised Costs'!$E$57:$H57,0)),'Standardised Costs'!$C$57,0)*Calculations!$C$7</f>
        <v>0</v>
      </c>
      <c r="CB48" s="71">
        <f>IF(ISNUMBER(MATCH(CB$4,'Standardised Costs'!$E$57:$H57,0)),'Standardised Costs'!$C$57,0)*Calculations!$C$7</f>
        <v>0</v>
      </c>
      <c r="CC48" s="71">
        <f>IF(ISNUMBER(MATCH(CC$4,'Standardised Costs'!$E$57:$H57,0)),'Standardised Costs'!$C$57,0)*Calculations!$C$7</f>
        <v>0</v>
      </c>
      <c r="CD48" s="71">
        <f>IF(ISNUMBER(MATCH(CD$4,'Standardised Costs'!$E$57:$H57,0)),'Standardised Costs'!$C$57,0)*Calculations!$C$7</f>
        <v>0</v>
      </c>
      <c r="CE48" s="71">
        <f>IF(ISNUMBER(MATCH(CE$4,'Standardised Costs'!$E$57:$H57,0)),'Standardised Costs'!$C$57,0)*Calculations!$C$7</f>
        <v>0</v>
      </c>
      <c r="CF48" s="71">
        <f>IF(ISNUMBER(MATCH(CF$4,'Standardised Costs'!$E$57:$H57,0)),'Standardised Costs'!$C$57,0)*Calculations!$C$7</f>
        <v>0</v>
      </c>
      <c r="CG48" s="71">
        <f>IF(ISNUMBER(MATCH(CG$4,'Standardised Costs'!$E$57:$H57,0)),'Standardised Costs'!$C$57,0)*Calculations!$C$7</f>
        <v>0</v>
      </c>
      <c r="CH48" s="71">
        <f>IF(ISNUMBER(MATCH(CH$4,'Standardised Costs'!$E$57:$H57,0)),'Standardised Costs'!$C$57,0)*Calculations!$C$7</f>
        <v>0</v>
      </c>
      <c r="CI48" s="71">
        <f>IF(ISNUMBER(MATCH(CI$4,'Standardised Costs'!$E$57:$H57,0)),'Standardised Costs'!$C$57,0)*Calculations!$C$7</f>
        <v>0</v>
      </c>
      <c r="CJ48" s="71">
        <f>IF(ISNUMBER(MATCH(CJ$4,'Standardised Costs'!$E$57:$H57,0)),'Standardised Costs'!$C$57,0)*Calculations!$C$7</f>
        <v>0</v>
      </c>
      <c r="CK48" s="71">
        <f>IF(ISNUMBER(MATCH(CK$4,'Standardised Costs'!$E$57:$H57,0)),'Standardised Costs'!$C$57,0)*Calculations!$C$7</f>
        <v>0</v>
      </c>
      <c r="CL48" s="71">
        <f>IF(ISNUMBER(MATCH(CL$4,'Standardised Costs'!$E$57:$H57,0)),'Standardised Costs'!$C$57,0)*Calculations!$C$7</f>
        <v>0</v>
      </c>
      <c r="CM48" s="71">
        <f>IF(ISNUMBER(MATCH(CM$4,'Standardised Costs'!$E$57:$H57,0)),'Standardised Costs'!$C$57,0)*Calculations!$C$7</f>
        <v>0</v>
      </c>
      <c r="CN48" s="71">
        <f>IF(ISNUMBER(MATCH(CN$4,'Standardised Costs'!$E$57:$H57,0)),'Standardised Costs'!$C$57,0)*Calculations!$C$7</f>
        <v>0</v>
      </c>
      <c r="CO48" s="71">
        <f>IF(ISNUMBER(MATCH(CO$4,'Standardised Costs'!$E$57:$H57,0)),'Standardised Costs'!$C$57,0)*Calculations!$C$7</f>
        <v>0</v>
      </c>
      <c r="CP48" s="71">
        <f>IF(ISNUMBER(MATCH(CP$4,'Standardised Costs'!$E$57:$H57,0)),'Standardised Costs'!$C$57,0)*Calculations!$C$7</f>
        <v>0</v>
      </c>
      <c r="CQ48" s="71">
        <f>IF(ISNUMBER(MATCH(CQ$4,'Standardised Costs'!$E$57:$H57,0)),'Standardised Costs'!$C$57,0)*Calculations!$C$7</f>
        <v>0</v>
      </c>
      <c r="CR48" s="71">
        <f>IF(ISNUMBER(MATCH(CR$4,'Standardised Costs'!$E$57:$H57,0)),'Standardised Costs'!$C$57,0)*Calculations!$C$7</f>
        <v>0</v>
      </c>
      <c r="CS48" s="71">
        <f>IF(ISNUMBER(MATCH(CS$4,'Standardised Costs'!$E$57:$H57,0)),'Standardised Costs'!$C$57,0)*Calculations!$C$7</f>
        <v>0</v>
      </c>
      <c r="CT48" s="71">
        <f>IF(ISNUMBER(MATCH(CT$4,'Standardised Costs'!$E$57:$H57,0)),'Standardised Costs'!$C$57,0)*Calculations!$C$7</f>
        <v>0</v>
      </c>
      <c r="CU48" s="71">
        <f>IF(ISNUMBER(MATCH(CU$4,'Standardised Costs'!$E$57:$H57,0)),'Standardised Costs'!$C$57,0)*Calculations!$C$7</f>
        <v>0</v>
      </c>
      <c r="CV48" s="71">
        <f>IF(ISNUMBER(MATCH(CV$4,'Standardised Costs'!$E$57:$H57,0)),'Standardised Costs'!$C$57,0)*Calculations!$C$7</f>
        <v>0</v>
      </c>
      <c r="CW48" s="71">
        <f>IF(ISNUMBER(MATCH(CW$4,'Standardised Costs'!$E$57:$H57,0)),'Standardised Costs'!$C$57,0)*Calculations!$C$7</f>
        <v>0</v>
      </c>
      <c r="CX48" s="71">
        <f>IF(ISNUMBER(MATCH(CX$4,'Standardised Costs'!$E$57:$H57,0)),'Standardised Costs'!$C$57,0)*Calculations!$C$7</f>
        <v>0</v>
      </c>
      <c r="CY48" s="71">
        <f>IF(ISNUMBER(MATCH(CY$4,'Standardised Costs'!$E$57:$H57,0)),'Standardised Costs'!$C$57,0)*Calculations!$C$7</f>
        <v>0</v>
      </c>
    </row>
    <row r="49" spans="1:103" s="68" customFormat="1" ht="12.75" customHeight="1" x14ac:dyDescent="0.2">
      <c r="A49" s="328"/>
      <c r="B49" s="73" t="s">
        <v>223</v>
      </c>
      <c r="C49" s="72">
        <f t="shared" si="1"/>
        <v>0</v>
      </c>
      <c r="D49" s="71">
        <f>IF(ISNUMBER(MATCH(D$4,'Standardised Costs'!$E$58:$H58,0)),'Standardised Costs'!$C$58,0)*Calculations!$C$8</f>
        <v>0</v>
      </c>
      <c r="E49" s="71">
        <f>IF(ISNUMBER(MATCH(E$4,'Standardised Costs'!$E$58:$H58,0)),'Standardised Costs'!$C$58,0)*Calculations!$C$8</f>
        <v>0</v>
      </c>
      <c r="F49" s="71">
        <f>IF(ISNUMBER(MATCH(F$4,'Standardised Costs'!$E$58:$H58,0)),'Standardised Costs'!$C$58,0)*Calculations!$C$8</f>
        <v>0</v>
      </c>
      <c r="G49" s="71">
        <f>IF(ISNUMBER(MATCH(G$4,'Standardised Costs'!$E$58:$H58,0)),'Standardised Costs'!$C$58,0)*Calculations!$C$8</f>
        <v>0</v>
      </c>
      <c r="H49" s="71">
        <f>IF(ISNUMBER(MATCH(H$4,'Standardised Costs'!$E$58:$H58,0)),'Standardised Costs'!$C$58,0)*Calculations!$C$8</f>
        <v>0</v>
      </c>
      <c r="I49" s="71">
        <f>IF(ISNUMBER(MATCH(I$4,'Standardised Costs'!$E$58:$H58,0)),'Standardised Costs'!$C$58,0)*Calculations!$C$8</f>
        <v>0</v>
      </c>
      <c r="J49" s="71">
        <f>IF(ISNUMBER(MATCH(J$4,'Standardised Costs'!$E$58:$H58,0)),'Standardised Costs'!$C$58,0)*Calculations!$C$8</f>
        <v>0</v>
      </c>
      <c r="K49" s="71">
        <f>IF(ISNUMBER(MATCH(K$4,'Standardised Costs'!$E$58:$H58,0)),'Standardised Costs'!$C$58,0)*Calculations!$C$8</f>
        <v>0</v>
      </c>
      <c r="L49" s="71">
        <f>IF(ISNUMBER(MATCH(L$4,'Standardised Costs'!$E$58:$H58,0)),'Standardised Costs'!$C$58,0)*Calculations!$C$8</f>
        <v>0</v>
      </c>
      <c r="M49" s="71">
        <f>IF(ISNUMBER(MATCH(M$4,'Standardised Costs'!$E$58:$H58,0)),'Standardised Costs'!$C$58,0)*Calculations!$C$8</f>
        <v>0</v>
      </c>
      <c r="N49" s="71">
        <f>IF(ISNUMBER(MATCH(N$4,'Standardised Costs'!$E$58:$H58,0)),'Standardised Costs'!$C$58,0)*Calculations!$C$8</f>
        <v>0</v>
      </c>
      <c r="O49" s="71">
        <f>IF(ISNUMBER(MATCH(O$4,'Standardised Costs'!$E$58:$H58,0)),'Standardised Costs'!$C$58,0)*Calculations!$C$8</f>
        <v>0</v>
      </c>
      <c r="P49" s="71">
        <f>IF(ISNUMBER(MATCH(P$4,'Standardised Costs'!$E$58:$H58,0)),'Standardised Costs'!$C$58,0)*Calculations!$C$8</f>
        <v>0</v>
      </c>
      <c r="Q49" s="71">
        <f>IF(ISNUMBER(MATCH(Q$4,'Standardised Costs'!$E$58:$H58,0)),'Standardised Costs'!$C$58,0)*Calculations!$C$8</f>
        <v>0</v>
      </c>
      <c r="R49" s="71">
        <f>IF(ISNUMBER(MATCH(R$4,'Standardised Costs'!$E$58:$H58,0)),'Standardised Costs'!$C$58,0)*Calculations!$C$8</f>
        <v>0</v>
      </c>
      <c r="S49" s="71">
        <f>IF(ISNUMBER(MATCH(S$4,'Standardised Costs'!$E$58:$H58,0)),'Standardised Costs'!$C$58,0)*Calculations!$C$8</f>
        <v>0</v>
      </c>
      <c r="T49" s="71">
        <f>IF(ISNUMBER(MATCH(T$4,'Standardised Costs'!$E$58:$H58,0)),'Standardised Costs'!$C$58,0)*Calculations!$C$8</f>
        <v>0</v>
      </c>
      <c r="U49" s="71">
        <f>IF(ISNUMBER(MATCH(U$4,'Standardised Costs'!$E$58:$H58,0)),'Standardised Costs'!$C$58,0)*Calculations!$C$8</f>
        <v>0</v>
      </c>
      <c r="V49" s="71">
        <f>IF(ISNUMBER(MATCH(V$4,'Standardised Costs'!$E$58:$H58,0)),'Standardised Costs'!$C$58,0)*Calculations!$C$8</f>
        <v>0</v>
      </c>
      <c r="W49" s="71">
        <f>IF(ISNUMBER(MATCH(W$4,'Standardised Costs'!$E$58:$H58,0)),'Standardised Costs'!$C$58,0)*Calculations!$C$8</f>
        <v>0</v>
      </c>
      <c r="X49" s="71">
        <f>IF(ISNUMBER(MATCH(X$4,'Standardised Costs'!$E$58:$H58,0)),'Standardised Costs'!$C$58,0)*Calculations!$C$8</f>
        <v>0</v>
      </c>
      <c r="Y49" s="71">
        <f>IF(ISNUMBER(MATCH(Y$4,'Standardised Costs'!$E$58:$H58,0)),'Standardised Costs'!$C$58,0)*Calculations!$C$8</f>
        <v>0</v>
      </c>
      <c r="Z49" s="71">
        <f>IF(ISNUMBER(MATCH(Z$4,'Standardised Costs'!$E$58:$H58,0)),'Standardised Costs'!$C$58,0)*Calculations!$C$8</f>
        <v>0</v>
      </c>
      <c r="AA49" s="71">
        <f>IF(ISNUMBER(MATCH(AA$4,'Standardised Costs'!$E$58:$H58,0)),'Standardised Costs'!$C$58,0)*Calculations!$C$8</f>
        <v>0</v>
      </c>
      <c r="AB49" s="71">
        <f>IF(ISNUMBER(MATCH(AB$4,'Standardised Costs'!$E$58:$H58,0)),'Standardised Costs'!$C$58,0)*Calculations!$C$8</f>
        <v>0</v>
      </c>
      <c r="AC49" s="71">
        <f>IF(ISNUMBER(MATCH(AC$4,'Standardised Costs'!$E$58:$H58,0)),'Standardised Costs'!$C$58,0)*Calculations!$C$8</f>
        <v>0</v>
      </c>
      <c r="AD49" s="71">
        <f>IF(ISNUMBER(MATCH(AD$4,'Standardised Costs'!$E$58:$H58,0)),'Standardised Costs'!$C$58,0)*Calculations!$C$8</f>
        <v>0</v>
      </c>
      <c r="AE49" s="71">
        <f>IF(ISNUMBER(MATCH(AE$4,'Standardised Costs'!$E$58:$H58,0)),'Standardised Costs'!$C$58,0)*Calculations!$C$8</f>
        <v>0</v>
      </c>
      <c r="AF49" s="71">
        <f>IF(ISNUMBER(MATCH(AF$4,'Standardised Costs'!$E$58:$H58,0)),'Standardised Costs'!$C$58,0)*Calculations!$C$8</f>
        <v>0</v>
      </c>
      <c r="AG49" s="71">
        <f>IF(ISNUMBER(MATCH(AG$4,'Standardised Costs'!$E$58:$H58,0)),'Standardised Costs'!$C$58,0)*Calculations!$C$8</f>
        <v>0</v>
      </c>
      <c r="AH49" s="71">
        <f>IF(ISNUMBER(MATCH(AH$4,'Standardised Costs'!$E$58:$H58,0)),'Standardised Costs'!$C$58,0)*Calculations!$C$8</f>
        <v>0</v>
      </c>
      <c r="AI49" s="71">
        <f>IF(ISNUMBER(MATCH(AI$4,'Standardised Costs'!$E$58:$H58,0)),'Standardised Costs'!$C$58,0)*Calculations!$C$8</f>
        <v>0</v>
      </c>
      <c r="AJ49" s="71">
        <f>IF(ISNUMBER(MATCH(AJ$4,'Standardised Costs'!$E$58:$H58,0)),'Standardised Costs'!$C$58,0)*Calculations!$C$8</f>
        <v>0</v>
      </c>
      <c r="AK49" s="71">
        <f>IF(ISNUMBER(MATCH(AK$4,'Standardised Costs'!$E$58:$H58,0)),'Standardised Costs'!$C$58,0)*Calculations!$C$8</f>
        <v>0</v>
      </c>
      <c r="AL49" s="71">
        <f>IF(ISNUMBER(MATCH(AL$4,'Standardised Costs'!$E$58:$H58,0)),'Standardised Costs'!$C$58,0)*Calculations!$C$8</f>
        <v>0</v>
      </c>
      <c r="AM49" s="71">
        <f>IF(ISNUMBER(MATCH(AM$4,'Standardised Costs'!$E$58:$H58,0)),'Standardised Costs'!$C$58,0)*Calculations!$C$8</f>
        <v>0</v>
      </c>
      <c r="AN49" s="71">
        <f>IF(ISNUMBER(MATCH(AN$4,'Standardised Costs'!$E$58:$H58,0)),'Standardised Costs'!$C$58,0)*Calculations!$C$8</f>
        <v>0</v>
      </c>
      <c r="AO49" s="71">
        <f>IF(ISNUMBER(MATCH(AO$4,'Standardised Costs'!$E$58:$H58,0)),'Standardised Costs'!$C$58,0)*Calculations!$C$8</f>
        <v>0</v>
      </c>
      <c r="AP49" s="71">
        <f>IF(ISNUMBER(MATCH(AP$4,'Standardised Costs'!$E$58:$H58,0)),'Standardised Costs'!$C$58,0)*Calculations!$C$8</f>
        <v>0</v>
      </c>
      <c r="AQ49" s="71">
        <f>IF(ISNUMBER(MATCH(AQ$4,'Standardised Costs'!$E$58:$H58,0)),'Standardised Costs'!$C$58,0)*Calculations!$C$8</f>
        <v>0</v>
      </c>
      <c r="AR49" s="71">
        <f>IF(ISNUMBER(MATCH(AR$4,'Standardised Costs'!$E$58:$H58,0)),'Standardised Costs'!$C$58,0)*Calculations!$C$8</f>
        <v>0</v>
      </c>
      <c r="AS49" s="71">
        <f>IF(ISNUMBER(MATCH(AS$4,'Standardised Costs'!$E$58:$H58,0)),'Standardised Costs'!$C$58,0)*Calculations!$C$8</f>
        <v>0</v>
      </c>
      <c r="AT49" s="71">
        <f>IF(ISNUMBER(MATCH(AT$4,'Standardised Costs'!$E$58:$H58,0)),'Standardised Costs'!$C$58,0)*Calculations!$C$8</f>
        <v>0</v>
      </c>
      <c r="AU49" s="71">
        <f>IF(ISNUMBER(MATCH(AU$4,'Standardised Costs'!$E$58:$H58,0)),'Standardised Costs'!$C$58,0)*Calculations!$C$8</f>
        <v>0</v>
      </c>
      <c r="AV49" s="71">
        <f>IF(ISNUMBER(MATCH(AV$4,'Standardised Costs'!$E$58:$H58,0)),'Standardised Costs'!$C$58,0)*Calculations!$C$8</f>
        <v>0</v>
      </c>
      <c r="AW49" s="71">
        <f>IF(ISNUMBER(MATCH(AW$4,'Standardised Costs'!$E$58:$H58,0)),'Standardised Costs'!$C$58,0)*Calculations!$C$8</f>
        <v>0</v>
      </c>
      <c r="AX49" s="71">
        <f>IF(ISNUMBER(MATCH(AX$4,'Standardised Costs'!$E$58:$H58,0)),'Standardised Costs'!$C$58,0)*Calculations!$C$8</f>
        <v>0</v>
      </c>
      <c r="AY49" s="71">
        <f>IF(ISNUMBER(MATCH(AY$4,'Standardised Costs'!$E$58:$H58,0)),'Standardised Costs'!$C$58,0)*Calculations!$C$8</f>
        <v>0</v>
      </c>
      <c r="AZ49" s="71">
        <f>IF(ISNUMBER(MATCH(AZ$4,'Standardised Costs'!$E$58:$H58,0)),'Standardised Costs'!$C$58,0)*Calculations!$C$8</f>
        <v>0</v>
      </c>
      <c r="BA49" s="71">
        <f>IF(ISNUMBER(MATCH(BA$4,'Standardised Costs'!$E$58:$H58,0)),'Standardised Costs'!$C$58,0)*Calculations!$C$8</f>
        <v>0</v>
      </c>
      <c r="BB49" s="71">
        <f>IF(ISNUMBER(MATCH(BB$4,'Standardised Costs'!$E$58:$H58,0)),'Standardised Costs'!$C$58,0)*Calculations!$C$8</f>
        <v>0</v>
      </c>
      <c r="BC49" s="71">
        <f>IF(ISNUMBER(MATCH(BC$4,'Standardised Costs'!$E$58:$H58,0)),'Standardised Costs'!$C$58,0)*Calculations!$C$8</f>
        <v>0</v>
      </c>
      <c r="BD49" s="71">
        <f>IF(ISNUMBER(MATCH(BD$4,'Standardised Costs'!$E$58:$H58,0)),'Standardised Costs'!$C$58,0)*Calculations!$C$8</f>
        <v>0</v>
      </c>
      <c r="BE49" s="71">
        <f>IF(ISNUMBER(MATCH(BE$4,'Standardised Costs'!$E$58:$H58,0)),'Standardised Costs'!$C$58,0)*Calculations!$C$8</f>
        <v>0</v>
      </c>
      <c r="BF49" s="71">
        <f>IF(ISNUMBER(MATCH(BF$4,'Standardised Costs'!$E$58:$H58,0)),'Standardised Costs'!$C$58,0)*Calculations!$C$8</f>
        <v>0</v>
      </c>
      <c r="BG49" s="71">
        <f>IF(ISNUMBER(MATCH(BG$4,'Standardised Costs'!$E$58:$H58,0)),'Standardised Costs'!$C$58,0)*Calculations!$C$8</f>
        <v>0</v>
      </c>
      <c r="BH49" s="71">
        <f>IF(ISNUMBER(MATCH(BH$4,'Standardised Costs'!$E$58:$H58,0)),'Standardised Costs'!$C$58,0)*Calculations!$C$8</f>
        <v>0</v>
      </c>
      <c r="BI49" s="71">
        <f>IF(ISNUMBER(MATCH(BI$4,'Standardised Costs'!$E$58:$H58,0)),'Standardised Costs'!$C$58,0)*Calculations!$C$8</f>
        <v>0</v>
      </c>
      <c r="BJ49" s="71">
        <f>IF(ISNUMBER(MATCH(BJ$4,'Standardised Costs'!$E$58:$H58,0)),'Standardised Costs'!$C$58,0)*Calculations!$C$8</f>
        <v>0</v>
      </c>
      <c r="BK49" s="71">
        <f>IF(ISNUMBER(MATCH(BK$4,'Standardised Costs'!$E$58:$H58,0)),'Standardised Costs'!$C$58,0)*Calculations!$C$8</f>
        <v>0</v>
      </c>
      <c r="BL49" s="71">
        <f>IF(ISNUMBER(MATCH(BL$4,'Standardised Costs'!$E$58:$H58,0)),'Standardised Costs'!$C$58,0)*Calculations!$C$8</f>
        <v>0</v>
      </c>
      <c r="BM49" s="71">
        <f>IF(ISNUMBER(MATCH(BM$4,'Standardised Costs'!$E$58:$H58,0)),'Standardised Costs'!$C$58,0)*Calculations!$C$8</f>
        <v>0</v>
      </c>
      <c r="BN49" s="71">
        <f>IF(ISNUMBER(MATCH(BN$4,'Standardised Costs'!$E$58:$H58,0)),'Standardised Costs'!$C$58,0)*Calculations!$C$8</f>
        <v>0</v>
      </c>
      <c r="BO49" s="71">
        <f>IF(ISNUMBER(MATCH(BO$4,'Standardised Costs'!$E$58:$H58,0)),'Standardised Costs'!$C$58,0)*Calculations!$C$8</f>
        <v>0</v>
      </c>
      <c r="BP49" s="71">
        <f>IF(ISNUMBER(MATCH(BP$4,'Standardised Costs'!$E$58:$H58,0)),'Standardised Costs'!$C$58,0)*Calculations!$C$8</f>
        <v>0</v>
      </c>
      <c r="BQ49" s="71">
        <f>IF(ISNUMBER(MATCH(BQ$4,'Standardised Costs'!$E$58:$H58,0)),'Standardised Costs'!$C$58,0)*Calculations!$C$8</f>
        <v>0</v>
      </c>
      <c r="BR49" s="71">
        <f>IF(ISNUMBER(MATCH(BR$4,'Standardised Costs'!$E$58:$H58,0)),'Standardised Costs'!$C$58,0)*Calculations!$C$8</f>
        <v>0</v>
      </c>
      <c r="BS49" s="71">
        <f>IF(ISNUMBER(MATCH(BS$4,'Standardised Costs'!$E$58:$H58,0)),'Standardised Costs'!$C$58,0)*Calculations!$C$8</f>
        <v>0</v>
      </c>
      <c r="BT49" s="71">
        <f>IF(ISNUMBER(MATCH(BT$4,'Standardised Costs'!$E$58:$H58,0)),'Standardised Costs'!$C$58,0)*Calculations!$C$8</f>
        <v>0</v>
      </c>
      <c r="BU49" s="71">
        <f>IF(ISNUMBER(MATCH(BU$4,'Standardised Costs'!$E$58:$H58,0)),'Standardised Costs'!$C$58,0)*Calculations!$C$8</f>
        <v>0</v>
      </c>
      <c r="BV49" s="71">
        <f>IF(ISNUMBER(MATCH(BV$4,'Standardised Costs'!$E$58:$H58,0)),'Standardised Costs'!$C$58,0)*Calculations!$C$8</f>
        <v>0</v>
      </c>
      <c r="BW49" s="71">
        <f>IF(ISNUMBER(MATCH(BW$4,'Standardised Costs'!$E$58:$H58,0)),'Standardised Costs'!$C$58,0)*Calculations!$C$8</f>
        <v>0</v>
      </c>
      <c r="BX49" s="71">
        <f>IF(ISNUMBER(MATCH(BX$4,'Standardised Costs'!$E$58:$H58,0)),'Standardised Costs'!$C$58,0)*Calculations!$C$8</f>
        <v>0</v>
      </c>
      <c r="BY49" s="71">
        <f>IF(ISNUMBER(MATCH(BY$4,'Standardised Costs'!$E$58:$H58,0)),'Standardised Costs'!$C$58,0)*Calculations!$C$8</f>
        <v>0</v>
      </c>
      <c r="BZ49" s="71">
        <f>IF(ISNUMBER(MATCH(BZ$4,'Standardised Costs'!$E$58:$H58,0)),'Standardised Costs'!$C$58,0)*Calculations!$C$8</f>
        <v>0</v>
      </c>
      <c r="CA49" s="71">
        <f>IF(ISNUMBER(MATCH(CA$4,'Standardised Costs'!$E$58:$H58,0)),'Standardised Costs'!$C$58,0)*Calculations!$C$8</f>
        <v>0</v>
      </c>
      <c r="CB49" s="71">
        <f>IF(ISNUMBER(MATCH(CB$4,'Standardised Costs'!$E$58:$H58,0)),'Standardised Costs'!$C$58,0)*Calculations!$C$8</f>
        <v>0</v>
      </c>
      <c r="CC49" s="71">
        <f>IF(ISNUMBER(MATCH(CC$4,'Standardised Costs'!$E$58:$H58,0)),'Standardised Costs'!$C$58,0)*Calculations!$C$8</f>
        <v>0</v>
      </c>
      <c r="CD49" s="71">
        <f>IF(ISNUMBER(MATCH(CD$4,'Standardised Costs'!$E$58:$H58,0)),'Standardised Costs'!$C$58,0)*Calculations!$C$8</f>
        <v>0</v>
      </c>
      <c r="CE49" s="71">
        <f>IF(ISNUMBER(MATCH(CE$4,'Standardised Costs'!$E$58:$H58,0)),'Standardised Costs'!$C$58,0)*Calculations!$C$8</f>
        <v>0</v>
      </c>
      <c r="CF49" s="71">
        <f>IF(ISNUMBER(MATCH(CF$4,'Standardised Costs'!$E$58:$H58,0)),'Standardised Costs'!$C$58,0)*Calculations!$C$8</f>
        <v>0</v>
      </c>
      <c r="CG49" s="71">
        <f>IF(ISNUMBER(MATCH(CG$4,'Standardised Costs'!$E$58:$H58,0)),'Standardised Costs'!$C$58,0)*Calculations!$C$8</f>
        <v>0</v>
      </c>
      <c r="CH49" s="71">
        <f>IF(ISNUMBER(MATCH(CH$4,'Standardised Costs'!$E$58:$H58,0)),'Standardised Costs'!$C$58,0)*Calculations!$C$8</f>
        <v>0</v>
      </c>
      <c r="CI49" s="71">
        <f>IF(ISNUMBER(MATCH(CI$4,'Standardised Costs'!$E$58:$H58,0)),'Standardised Costs'!$C$58,0)*Calculations!$C$8</f>
        <v>0</v>
      </c>
      <c r="CJ49" s="71">
        <f>IF(ISNUMBER(MATCH(CJ$4,'Standardised Costs'!$E$58:$H58,0)),'Standardised Costs'!$C$58,0)*Calculations!$C$8</f>
        <v>0</v>
      </c>
      <c r="CK49" s="71">
        <f>IF(ISNUMBER(MATCH(CK$4,'Standardised Costs'!$E$58:$H58,0)),'Standardised Costs'!$C$58,0)*Calculations!$C$8</f>
        <v>0</v>
      </c>
      <c r="CL49" s="71">
        <f>IF(ISNUMBER(MATCH(CL$4,'Standardised Costs'!$E$58:$H58,0)),'Standardised Costs'!$C$58,0)*Calculations!$C$8</f>
        <v>0</v>
      </c>
      <c r="CM49" s="71">
        <f>IF(ISNUMBER(MATCH(CM$4,'Standardised Costs'!$E$58:$H58,0)),'Standardised Costs'!$C$58,0)*Calculations!$C$8</f>
        <v>0</v>
      </c>
      <c r="CN49" s="71">
        <f>IF(ISNUMBER(MATCH(CN$4,'Standardised Costs'!$E$58:$H58,0)),'Standardised Costs'!$C$58,0)*Calculations!$C$8</f>
        <v>0</v>
      </c>
      <c r="CO49" s="71">
        <f>IF(ISNUMBER(MATCH(CO$4,'Standardised Costs'!$E$58:$H58,0)),'Standardised Costs'!$C$58,0)*Calculations!$C$8</f>
        <v>0</v>
      </c>
      <c r="CP49" s="71">
        <f>IF(ISNUMBER(MATCH(CP$4,'Standardised Costs'!$E$58:$H58,0)),'Standardised Costs'!$C$58,0)*Calculations!$C$8</f>
        <v>0</v>
      </c>
      <c r="CQ49" s="71">
        <f>IF(ISNUMBER(MATCH(CQ$4,'Standardised Costs'!$E$58:$H58,0)),'Standardised Costs'!$C$58,0)*Calculations!$C$8</f>
        <v>0</v>
      </c>
      <c r="CR49" s="71">
        <f>IF(ISNUMBER(MATCH(CR$4,'Standardised Costs'!$E$58:$H58,0)),'Standardised Costs'!$C$58,0)*Calculations!$C$8</f>
        <v>0</v>
      </c>
      <c r="CS49" s="71">
        <f>IF(ISNUMBER(MATCH(CS$4,'Standardised Costs'!$E$58:$H58,0)),'Standardised Costs'!$C$58,0)*Calculations!$C$8</f>
        <v>0</v>
      </c>
      <c r="CT49" s="71">
        <f>IF(ISNUMBER(MATCH(CT$4,'Standardised Costs'!$E$58:$H58,0)),'Standardised Costs'!$C$58,0)*Calculations!$C$8</f>
        <v>0</v>
      </c>
      <c r="CU49" s="71">
        <f>IF(ISNUMBER(MATCH(CU$4,'Standardised Costs'!$E$58:$H58,0)),'Standardised Costs'!$C$58,0)*Calculations!$C$8</f>
        <v>0</v>
      </c>
      <c r="CV49" s="71">
        <f>IF(ISNUMBER(MATCH(CV$4,'Standardised Costs'!$E$58:$H58,0)),'Standardised Costs'!$C$58,0)*Calculations!$C$8</f>
        <v>0</v>
      </c>
      <c r="CW49" s="71">
        <f>IF(ISNUMBER(MATCH(CW$4,'Standardised Costs'!$E$58:$H58,0)),'Standardised Costs'!$C$58,0)*Calculations!$C$8</f>
        <v>0</v>
      </c>
      <c r="CX49" s="71">
        <f>IF(ISNUMBER(MATCH(CX$4,'Standardised Costs'!$E$58:$H58,0)),'Standardised Costs'!$C$58,0)*Calculations!$C$8</f>
        <v>0</v>
      </c>
      <c r="CY49" s="71">
        <f>IF(ISNUMBER(MATCH(CY$4,'Standardised Costs'!$E$58:$H58,0)),'Standardised Costs'!$C$58,0)*Calculations!$C$8</f>
        <v>0</v>
      </c>
    </row>
    <row r="50" spans="1:103" s="68" customFormat="1" ht="12.75" customHeight="1" x14ac:dyDescent="0.2">
      <c r="A50" s="328"/>
      <c r="B50" s="73" t="s">
        <v>224</v>
      </c>
      <c r="C50" s="72">
        <f t="shared" si="1"/>
        <v>0</v>
      </c>
      <c r="D50" s="71">
        <f>IF(ISNUMBER(MATCH(D$4,'Standardised Costs'!$E$59:$H59,0)),'Standardised Costs'!$C$59,0)*Calculations!$C$8</f>
        <v>0</v>
      </c>
      <c r="E50" s="71">
        <f>IF(ISNUMBER(MATCH(E$4,'Standardised Costs'!$E$59:$H59,0)),'Standardised Costs'!$C$59,0)*Calculations!$C$8</f>
        <v>0</v>
      </c>
      <c r="F50" s="71">
        <f>IF(ISNUMBER(MATCH(F$4,'Standardised Costs'!$E$59:$H59,0)),'Standardised Costs'!$C$59,0)*Calculations!$C$8</f>
        <v>0</v>
      </c>
      <c r="G50" s="71">
        <f>IF(ISNUMBER(MATCH(G$4,'Standardised Costs'!$E$59:$H59,0)),'Standardised Costs'!$C$59,0)*Calculations!$C$8</f>
        <v>0</v>
      </c>
      <c r="H50" s="71">
        <f>IF(ISNUMBER(MATCH(H$4,'Standardised Costs'!$E$59:$H59,0)),'Standardised Costs'!$C$59,0)*Calculations!$C$8</f>
        <v>0</v>
      </c>
      <c r="I50" s="71">
        <f>IF(ISNUMBER(MATCH(I$4,'Standardised Costs'!$E$59:$H59,0)),'Standardised Costs'!$C$59,0)*Calculations!$C$8</f>
        <v>0</v>
      </c>
      <c r="J50" s="71">
        <f>IF(ISNUMBER(MATCH(J$4,'Standardised Costs'!$E$59:$H59,0)),'Standardised Costs'!$C$59,0)*Calculations!$C$8</f>
        <v>0</v>
      </c>
      <c r="K50" s="71">
        <f>IF(ISNUMBER(MATCH(K$4,'Standardised Costs'!$E$59:$H59,0)),'Standardised Costs'!$C$59,0)*Calculations!$C$8</f>
        <v>0</v>
      </c>
      <c r="L50" s="71">
        <f>IF(ISNUMBER(MATCH(L$4,'Standardised Costs'!$E$59:$H59,0)),'Standardised Costs'!$C$59,0)*Calculations!$C$8</f>
        <v>0</v>
      </c>
      <c r="M50" s="71">
        <f>IF(ISNUMBER(MATCH(M$4,'Standardised Costs'!$E$59:$H59,0)),'Standardised Costs'!$C$59,0)*Calculations!$C$8</f>
        <v>0</v>
      </c>
      <c r="N50" s="71">
        <f>IF(ISNUMBER(MATCH(N$4,'Standardised Costs'!$E$59:$H59,0)),'Standardised Costs'!$C$59,0)*Calculations!$C$8</f>
        <v>0</v>
      </c>
      <c r="O50" s="71">
        <f>IF(ISNUMBER(MATCH(O$4,'Standardised Costs'!$E$59:$H59,0)),'Standardised Costs'!$C$59,0)*Calculations!$C$8</f>
        <v>0</v>
      </c>
      <c r="P50" s="71">
        <f>IF(ISNUMBER(MATCH(P$4,'Standardised Costs'!$E$59:$H59,0)),'Standardised Costs'!$C$59,0)*Calculations!$C$8</f>
        <v>0</v>
      </c>
      <c r="Q50" s="71">
        <f>IF(ISNUMBER(MATCH(Q$4,'Standardised Costs'!$E$59:$H59,0)),'Standardised Costs'!$C$59,0)*Calculations!$C$8</f>
        <v>0</v>
      </c>
      <c r="R50" s="71">
        <f>IF(ISNUMBER(MATCH(R$4,'Standardised Costs'!$E$59:$H59,0)),'Standardised Costs'!$C$59,0)*Calculations!$C$8</f>
        <v>0</v>
      </c>
      <c r="S50" s="71">
        <f>IF(ISNUMBER(MATCH(S$4,'Standardised Costs'!$E$59:$H59,0)),'Standardised Costs'!$C$59,0)*Calculations!$C$8</f>
        <v>0</v>
      </c>
      <c r="T50" s="71">
        <f>IF(ISNUMBER(MATCH(T$4,'Standardised Costs'!$E$59:$H59,0)),'Standardised Costs'!$C$59,0)*Calculations!$C$8</f>
        <v>0</v>
      </c>
      <c r="U50" s="71">
        <f>IF(ISNUMBER(MATCH(U$4,'Standardised Costs'!$E$59:$H59,0)),'Standardised Costs'!$C$59,0)*Calculations!$C$8</f>
        <v>0</v>
      </c>
      <c r="V50" s="71">
        <f>IF(ISNUMBER(MATCH(V$4,'Standardised Costs'!$E$59:$H59,0)),'Standardised Costs'!$C$59,0)*Calculations!$C$8</f>
        <v>0</v>
      </c>
      <c r="W50" s="71">
        <f>IF(ISNUMBER(MATCH(W$4,'Standardised Costs'!$E$59:$H59,0)),'Standardised Costs'!$C$59,0)*Calculations!$C$8</f>
        <v>0</v>
      </c>
      <c r="X50" s="71">
        <f>IF(ISNUMBER(MATCH(X$4,'Standardised Costs'!$E$59:$H59,0)),'Standardised Costs'!$C$59,0)*Calculations!$C$8</f>
        <v>0</v>
      </c>
      <c r="Y50" s="71">
        <f>IF(ISNUMBER(MATCH(Y$4,'Standardised Costs'!$E$59:$H59,0)),'Standardised Costs'!$C$59,0)*Calculations!$C$8</f>
        <v>0</v>
      </c>
      <c r="Z50" s="71">
        <f>IF(ISNUMBER(MATCH(Z$4,'Standardised Costs'!$E$59:$H59,0)),'Standardised Costs'!$C$59,0)*Calculations!$C$8</f>
        <v>0</v>
      </c>
      <c r="AA50" s="71">
        <f>IF(ISNUMBER(MATCH(AA$4,'Standardised Costs'!$E$59:$H59,0)),'Standardised Costs'!$C$59,0)*Calculations!$C$8</f>
        <v>0</v>
      </c>
      <c r="AB50" s="71">
        <f>IF(ISNUMBER(MATCH(AB$4,'Standardised Costs'!$E$59:$H59,0)),'Standardised Costs'!$C$59,0)*Calculations!$C$8</f>
        <v>0</v>
      </c>
      <c r="AC50" s="71">
        <f>IF(ISNUMBER(MATCH(AC$4,'Standardised Costs'!$E$59:$H59,0)),'Standardised Costs'!$C$59,0)*Calculations!$C$8</f>
        <v>0</v>
      </c>
      <c r="AD50" s="71">
        <f>IF(ISNUMBER(MATCH(AD$4,'Standardised Costs'!$E$59:$H59,0)),'Standardised Costs'!$C$59,0)*Calculations!$C$8</f>
        <v>0</v>
      </c>
      <c r="AE50" s="71">
        <f>IF(ISNUMBER(MATCH(AE$4,'Standardised Costs'!$E$59:$H59,0)),'Standardised Costs'!$C$59,0)*Calculations!$C$8</f>
        <v>0</v>
      </c>
      <c r="AF50" s="71">
        <f>IF(ISNUMBER(MATCH(AF$4,'Standardised Costs'!$E$59:$H59,0)),'Standardised Costs'!$C$59,0)*Calculations!$C$8</f>
        <v>0</v>
      </c>
      <c r="AG50" s="71">
        <f>IF(ISNUMBER(MATCH(AG$4,'Standardised Costs'!$E$59:$H59,0)),'Standardised Costs'!$C$59,0)*Calculations!$C$8</f>
        <v>0</v>
      </c>
      <c r="AH50" s="71">
        <f>IF(ISNUMBER(MATCH(AH$4,'Standardised Costs'!$E$59:$H59,0)),'Standardised Costs'!$C$59,0)*Calculations!$C$8</f>
        <v>0</v>
      </c>
      <c r="AI50" s="71">
        <f>IF(ISNUMBER(MATCH(AI$4,'Standardised Costs'!$E$59:$H59,0)),'Standardised Costs'!$C$59,0)*Calculations!$C$8</f>
        <v>0</v>
      </c>
      <c r="AJ50" s="71">
        <f>IF(ISNUMBER(MATCH(AJ$4,'Standardised Costs'!$E$59:$H59,0)),'Standardised Costs'!$C$59,0)*Calculations!$C$8</f>
        <v>0</v>
      </c>
      <c r="AK50" s="71">
        <f>IF(ISNUMBER(MATCH(AK$4,'Standardised Costs'!$E$59:$H59,0)),'Standardised Costs'!$C$59,0)*Calculations!$C$8</f>
        <v>0</v>
      </c>
      <c r="AL50" s="71">
        <f>IF(ISNUMBER(MATCH(AL$4,'Standardised Costs'!$E$59:$H59,0)),'Standardised Costs'!$C$59,0)*Calculations!$C$8</f>
        <v>0</v>
      </c>
      <c r="AM50" s="71">
        <f>IF(ISNUMBER(MATCH(AM$4,'Standardised Costs'!$E$59:$H59,0)),'Standardised Costs'!$C$59,0)*Calculations!$C$8</f>
        <v>0</v>
      </c>
      <c r="AN50" s="71">
        <f>IF(ISNUMBER(MATCH(AN$4,'Standardised Costs'!$E$59:$H59,0)),'Standardised Costs'!$C$59,0)*Calculations!$C$8</f>
        <v>0</v>
      </c>
      <c r="AO50" s="71">
        <f>IF(ISNUMBER(MATCH(AO$4,'Standardised Costs'!$E$59:$H59,0)),'Standardised Costs'!$C$59,0)*Calculations!$C$8</f>
        <v>0</v>
      </c>
      <c r="AP50" s="71">
        <f>IF(ISNUMBER(MATCH(AP$4,'Standardised Costs'!$E$59:$H59,0)),'Standardised Costs'!$C$59,0)*Calculations!$C$8</f>
        <v>0</v>
      </c>
      <c r="AQ50" s="71">
        <f>IF(ISNUMBER(MATCH(AQ$4,'Standardised Costs'!$E$59:$H59,0)),'Standardised Costs'!$C$59,0)*Calculations!$C$8</f>
        <v>0</v>
      </c>
      <c r="AR50" s="71">
        <f>IF(ISNUMBER(MATCH(AR$4,'Standardised Costs'!$E$59:$H59,0)),'Standardised Costs'!$C$59,0)*Calculations!$C$8</f>
        <v>0</v>
      </c>
      <c r="AS50" s="71">
        <f>IF(ISNUMBER(MATCH(AS$4,'Standardised Costs'!$E$59:$H59,0)),'Standardised Costs'!$C$59,0)*Calculations!$C$8</f>
        <v>0</v>
      </c>
      <c r="AT50" s="71">
        <f>IF(ISNUMBER(MATCH(AT$4,'Standardised Costs'!$E$59:$H59,0)),'Standardised Costs'!$C$59,0)*Calculations!$C$8</f>
        <v>0</v>
      </c>
      <c r="AU50" s="71">
        <f>IF(ISNUMBER(MATCH(AU$4,'Standardised Costs'!$E$59:$H59,0)),'Standardised Costs'!$C$59,0)*Calculations!$C$8</f>
        <v>0</v>
      </c>
      <c r="AV50" s="71">
        <f>IF(ISNUMBER(MATCH(AV$4,'Standardised Costs'!$E$59:$H59,0)),'Standardised Costs'!$C$59,0)*Calculations!$C$8</f>
        <v>0</v>
      </c>
      <c r="AW50" s="71">
        <f>IF(ISNUMBER(MATCH(AW$4,'Standardised Costs'!$E$59:$H59,0)),'Standardised Costs'!$C$59,0)*Calculations!$C$8</f>
        <v>0</v>
      </c>
      <c r="AX50" s="71">
        <f>IF(ISNUMBER(MATCH(AX$4,'Standardised Costs'!$E$59:$H59,0)),'Standardised Costs'!$C$59,0)*Calculations!$C$8</f>
        <v>0</v>
      </c>
      <c r="AY50" s="71">
        <f>IF(ISNUMBER(MATCH(AY$4,'Standardised Costs'!$E$59:$H59,0)),'Standardised Costs'!$C$59,0)*Calculations!$C$8</f>
        <v>0</v>
      </c>
      <c r="AZ50" s="71">
        <f>IF(ISNUMBER(MATCH(AZ$4,'Standardised Costs'!$E$59:$H59,0)),'Standardised Costs'!$C$59,0)*Calculations!$C$8</f>
        <v>0</v>
      </c>
      <c r="BA50" s="71">
        <f>IF(ISNUMBER(MATCH(BA$4,'Standardised Costs'!$E$59:$H59,0)),'Standardised Costs'!$C$59,0)*Calculations!$C$8</f>
        <v>0</v>
      </c>
      <c r="BB50" s="71">
        <f>IF(ISNUMBER(MATCH(BB$4,'Standardised Costs'!$E$59:$H59,0)),'Standardised Costs'!$C$59,0)*Calculations!$C$8</f>
        <v>0</v>
      </c>
      <c r="BC50" s="71">
        <f>IF(ISNUMBER(MATCH(BC$4,'Standardised Costs'!$E$59:$H59,0)),'Standardised Costs'!$C$59,0)*Calculations!$C$8</f>
        <v>0</v>
      </c>
      <c r="BD50" s="71">
        <f>IF(ISNUMBER(MATCH(BD$4,'Standardised Costs'!$E$59:$H59,0)),'Standardised Costs'!$C$59,0)*Calculations!$C$8</f>
        <v>0</v>
      </c>
      <c r="BE50" s="71">
        <f>IF(ISNUMBER(MATCH(BE$4,'Standardised Costs'!$E$59:$H59,0)),'Standardised Costs'!$C$59,0)*Calculations!$C$8</f>
        <v>0</v>
      </c>
      <c r="BF50" s="71">
        <f>IF(ISNUMBER(MATCH(BF$4,'Standardised Costs'!$E$59:$H59,0)),'Standardised Costs'!$C$59,0)*Calculations!$C$8</f>
        <v>0</v>
      </c>
      <c r="BG50" s="71">
        <f>IF(ISNUMBER(MATCH(BG$4,'Standardised Costs'!$E$59:$H59,0)),'Standardised Costs'!$C$59,0)*Calculations!$C$8</f>
        <v>0</v>
      </c>
      <c r="BH50" s="71">
        <f>IF(ISNUMBER(MATCH(BH$4,'Standardised Costs'!$E$59:$H59,0)),'Standardised Costs'!$C$59,0)*Calculations!$C$8</f>
        <v>0</v>
      </c>
      <c r="BI50" s="71">
        <f>IF(ISNUMBER(MATCH(BI$4,'Standardised Costs'!$E$59:$H59,0)),'Standardised Costs'!$C$59,0)*Calculations!$C$8</f>
        <v>0</v>
      </c>
      <c r="BJ50" s="71">
        <f>IF(ISNUMBER(MATCH(BJ$4,'Standardised Costs'!$E$59:$H59,0)),'Standardised Costs'!$C$59,0)*Calculations!$C$8</f>
        <v>0</v>
      </c>
      <c r="BK50" s="71">
        <f>IF(ISNUMBER(MATCH(BK$4,'Standardised Costs'!$E$59:$H59,0)),'Standardised Costs'!$C$59,0)*Calculations!$C$8</f>
        <v>0</v>
      </c>
      <c r="BL50" s="71">
        <f>IF(ISNUMBER(MATCH(BL$4,'Standardised Costs'!$E$59:$H59,0)),'Standardised Costs'!$C$59,0)*Calculations!$C$8</f>
        <v>0</v>
      </c>
      <c r="BM50" s="71">
        <f>IF(ISNUMBER(MATCH(BM$4,'Standardised Costs'!$E$59:$H59,0)),'Standardised Costs'!$C$59,0)*Calculations!$C$8</f>
        <v>0</v>
      </c>
      <c r="BN50" s="71">
        <f>IF(ISNUMBER(MATCH(BN$4,'Standardised Costs'!$E$59:$H59,0)),'Standardised Costs'!$C$59,0)*Calculations!$C$8</f>
        <v>0</v>
      </c>
      <c r="BO50" s="71">
        <f>IF(ISNUMBER(MATCH(BO$4,'Standardised Costs'!$E$59:$H59,0)),'Standardised Costs'!$C$59,0)*Calculations!$C$8</f>
        <v>0</v>
      </c>
      <c r="BP50" s="71">
        <f>IF(ISNUMBER(MATCH(BP$4,'Standardised Costs'!$E$59:$H59,0)),'Standardised Costs'!$C$59,0)*Calculations!$C$8</f>
        <v>0</v>
      </c>
      <c r="BQ50" s="71">
        <f>IF(ISNUMBER(MATCH(BQ$4,'Standardised Costs'!$E$59:$H59,0)),'Standardised Costs'!$C$59,0)*Calculations!$C$8</f>
        <v>0</v>
      </c>
      <c r="BR50" s="71">
        <f>IF(ISNUMBER(MATCH(BR$4,'Standardised Costs'!$E$59:$H59,0)),'Standardised Costs'!$C$59,0)*Calculations!$C$8</f>
        <v>0</v>
      </c>
      <c r="BS50" s="71">
        <f>IF(ISNUMBER(MATCH(BS$4,'Standardised Costs'!$E$59:$H59,0)),'Standardised Costs'!$C$59,0)*Calculations!$C$8</f>
        <v>0</v>
      </c>
      <c r="BT50" s="71">
        <f>IF(ISNUMBER(MATCH(BT$4,'Standardised Costs'!$E$59:$H59,0)),'Standardised Costs'!$C$59,0)*Calculations!$C$8</f>
        <v>0</v>
      </c>
      <c r="BU50" s="71">
        <f>IF(ISNUMBER(MATCH(BU$4,'Standardised Costs'!$E$59:$H59,0)),'Standardised Costs'!$C$59,0)*Calculations!$C$8</f>
        <v>0</v>
      </c>
      <c r="BV50" s="71">
        <f>IF(ISNUMBER(MATCH(BV$4,'Standardised Costs'!$E$59:$H59,0)),'Standardised Costs'!$C$59,0)*Calculations!$C$8</f>
        <v>0</v>
      </c>
      <c r="BW50" s="71">
        <f>IF(ISNUMBER(MATCH(BW$4,'Standardised Costs'!$E$59:$H59,0)),'Standardised Costs'!$C$59,0)*Calculations!$C$8</f>
        <v>0</v>
      </c>
      <c r="BX50" s="71">
        <f>IF(ISNUMBER(MATCH(BX$4,'Standardised Costs'!$E$59:$H59,0)),'Standardised Costs'!$C$59,0)*Calculations!$C$8</f>
        <v>0</v>
      </c>
      <c r="BY50" s="71">
        <f>IF(ISNUMBER(MATCH(BY$4,'Standardised Costs'!$E$59:$H59,0)),'Standardised Costs'!$C$59,0)*Calculations!$C$8</f>
        <v>0</v>
      </c>
      <c r="BZ50" s="71">
        <f>IF(ISNUMBER(MATCH(BZ$4,'Standardised Costs'!$E$59:$H59,0)),'Standardised Costs'!$C$59,0)*Calculations!$C$8</f>
        <v>0</v>
      </c>
      <c r="CA50" s="71">
        <f>IF(ISNUMBER(MATCH(CA$4,'Standardised Costs'!$E$59:$H59,0)),'Standardised Costs'!$C$59,0)*Calculations!$C$8</f>
        <v>0</v>
      </c>
      <c r="CB50" s="71">
        <f>IF(ISNUMBER(MATCH(CB$4,'Standardised Costs'!$E$59:$H59,0)),'Standardised Costs'!$C$59,0)*Calculations!$C$8</f>
        <v>0</v>
      </c>
      <c r="CC50" s="71">
        <f>IF(ISNUMBER(MATCH(CC$4,'Standardised Costs'!$E$59:$H59,0)),'Standardised Costs'!$C$59,0)*Calculations!$C$8</f>
        <v>0</v>
      </c>
      <c r="CD50" s="71">
        <f>IF(ISNUMBER(MATCH(CD$4,'Standardised Costs'!$E$59:$H59,0)),'Standardised Costs'!$C$59,0)*Calculations!$C$8</f>
        <v>0</v>
      </c>
      <c r="CE50" s="71">
        <f>IF(ISNUMBER(MATCH(CE$4,'Standardised Costs'!$E$59:$H59,0)),'Standardised Costs'!$C$59,0)*Calculations!$C$8</f>
        <v>0</v>
      </c>
      <c r="CF50" s="71">
        <f>IF(ISNUMBER(MATCH(CF$4,'Standardised Costs'!$E$59:$H59,0)),'Standardised Costs'!$C$59,0)*Calculations!$C$8</f>
        <v>0</v>
      </c>
      <c r="CG50" s="71">
        <f>IF(ISNUMBER(MATCH(CG$4,'Standardised Costs'!$E$59:$H59,0)),'Standardised Costs'!$C$59,0)*Calculations!$C$8</f>
        <v>0</v>
      </c>
      <c r="CH50" s="71">
        <f>IF(ISNUMBER(MATCH(CH$4,'Standardised Costs'!$E$59:$H59,0)),'Standardised Costs'!$C$59,0)*Calculations!$C$8</f>
        <v>0</v>
      </c>
      <c r="CI50" s="71">
        <f>IF(ISNUMBER(MATCH(CI$4,'Standardised Costs'!$E$59:$H59,0)),'Standardised Costs'!$C$59,0)*Calculations!$C$8</f>
        <v>0</v>
      </c>
      <c r="CJ50" s="71">
        <f>IF(ISNUMBER(MATCH(CJ$4,'Standardised Costs'!$E$59:$H59,0)),'Standardised Costs'!$C$59,0)*Calculations!$C$8</f>
        <v>0</v>
      </c>
      <c r="CK50" s="71">
        <f>IF(ISNUMBER(MATCH(CK$4,'Standardised Costs'!$E$59:$H59,0)),'Standardised Costs'!$C$59,0)*Calculations!$C$8</f>
        <v>0</v>
      </c>
      <c r="CL50" s="71">
        <f>IF(ISNUMBER(MATCH(CL$4,'Standardised Costs'!$E$59:$H59,0)),'Standardised Costs'!$C$59,0)*Calculations!$C$8</f>
        <v>0</v>
      </c>
      <c r="CM50" s="71">
        <f>IF(ISNUMBER(MATCH(CM$4,'Standardised Costs'!$E$59:$H59,0)),'Standardised Costs'!$C$59,0)*Calculations!$C$8</f>
        <v>0</v>
      </c>
      <c r="CN50" s="71">
        <f>IF(ISNUMBER(MATCH(CN$4,'Standardised Costs'!$E$59:$H59,0)),'Standardised Costs'!$C$59,0)*Calculations!$C$8</f>
        <v>0</v>
      </c>
      <c r="CO50" s="71">
        <f>IF(ISNUMBER(MATCH(CO$4,'Standardised Costs'!$E$59:$H59,0)),'Standardised Costs'!$C$59,0)*Calculations!$C$8</f>
        <v>0</v>
      </c>
      <c r="CP50" s="71">
        <f>IF(ISNUMBER(MATCH(CP$4,'Standardised Costs'!$E$59:$H59,0)),'Standardised Costs'!$C$59,0)*Calculations!$C$8</f>
        <v>0</v>
      </c>
      <c r="CQ50" s="71">
        <f>IF(ISNUMBER(MATCH(CQ$4,'Standardised Costs'!$E$59:$H59,0)),'Standardised Costs'!$C$59,0)*Calculations!$C$8</f>
        <v>0</v>
      </c>
      <c r="CR50" s="71">
        <f>IF(ISNUMBER(MATCH(CR$4,'Standardised Costs'!$E$59:$H59,0)),'Standardised Costs'!$C$59,0)*Calculations!$C$8</f>
        <v>0</v>
      </c>
      <c r="CS50" s="71">
        <f>IF(ISNUMBER(MATCH(CS$4,'Standardised Costs'!$E$59:$H59,0)),'Standardised Costs'!$C$59,0)*Calculations!$C$8</f>
        <v>0</v>
      </c>
      <c r="CT50" s="71">
        <f>IF(ISNUMBER(MATCH(CT$4,'Standardised Costs'!$E$59:$H59,0)),'Standardised Costs'!$C$59,0)*Calculations!$C$8</f>
        <v>0</v>
      </c>
      <c r="CU50" s="71">
        <f>IF(ISNUMBER(MATCH(CU$4,'Standardised Costs'!$E$59:$H59,0)),'Standardised Costs'!$C$59,0)*Calculations!$C$8</f>
        <v>0</v>
      </c>
      <c r="CV50" s="71">
        <f>IF(ISNUMBER(MATCH(CV$4,'Standardised Costs'!$E$59:$H59,0)),'Standardised Costs'!$C$59,0)*Calculations!$C$8</f>
        <v>0</v>
      </c>
      <c r="CW50" s="71">
        <f>IF(ISNUMBER(MATCH(CW$4,'Standardised Costs'!$E$59:$H59,0)),'Standardised Costs'!$C$59,0)*Calculations!$C$8</f>
        <v>0</v>
      </c>
      <c r="CX50" s="71">
        <f>IF(ISNUMBER(MATCH(CX$4,'Standardised Costs'!$E$59:$H59,0)),'Standardised Costs'!$C$59,0)*Calculations!$C$8</f>
        <v>0</v>
      </c>
      <c r="CY50" s="71">
        <f>IF(ISNUMBER(MATCH(CY$4,'Standardised Costs'!$E$59:$H59,0)),'Standardised Costs'!$C$59,0)*Calculations!$C$8</f>
        <v>0</v>
      </c>
    </row>
    <row r="51" spans="1:103" s="68" customFormat="1" ht="12.75" customHeight="1" x14ac:dyDescent="0.2">
      <c r="A51" s="328"/>
      <c r="B51" s="73" t="s">
        <v>225</v>
      </c>
      <c r="C51" s="72">
        <f t="shared" si="1"/>
        <v>0</v>
      </c>
      <c r="D51" s="71">
        <f>IF(ISNUMBER(MATCH(D$4,'Standardised Costs'!$E$60:$H60,0)),'Standardised Costs'!$C$60,0)*Calculations!$C$8</f>
        <v>0</v>
      </c>
      <c r="E51" s="71">
        <f>IF(ISNUMBER(MATCH(E$4,'Standardised Costs'!$E$60:$H60,0)),'Standardised Costs'!$C$60,0)*Calculations!$C$8</f>
        <v>0</v>
      </c>
      <c r="F51" s="71">
        <f>IF(ISNUMBER(MATCH(F$4,'Standardised Costs'!$E$60:$H60,0)),'Standardised Costs'!$C$60,0)*Calculations!$C$8</f>
        <v>0</v>
      </c>
      <c r="G51" s="71">
        <f>IF(ISNUMBER(MATCH(G$4,'Standardised Costs'!$E$60:$H60,0)),'Standardised Costs'!$C$60,0)*Calculations!$C$8</f>
        <v>0</v>
      </c>
      <c r="H51" s="71">
        <f>IF(ISNUMBER(MATCH(H$4,'Standardised Costs'!$E$60:$H60,0)),'Standardised Costs'!$C$60,0)*Calculations!$C$8</f>
        <v>0</v>
      </c>
      <c r="I51" s="71">
        <f>IF(ISNUMBER(MATCH(I$4,'Standardised Costs'!$E$60:$H60,0)),'Standardised Costs'!$C$60,0)*Calculations!$C$8</f>
        <v>0</v>
      </c>
      <c r="J51" s="71">
        <f>IF(ISNUMBER(MATCH(J$4,'Standardised Costs'!$E$60:$H60,0)),'Standardised Costs'!$C$60,0)*Calculations!$C$8</f>
        <v>0</v>
      </c>
      <c r="K51" s="71">
        <f>IF(ISNUMBER(MATCH(K$4,'Standardised Costs'!$E$60:$H60,0)),'Standardised Costs'!$C$60,0)*Calculations!$C$8</f>
        <v>0</v>
      </c>
      <c r="L51" s="71">
        <f>IF(ISNUMBER(MATCH(L$4,'Standardised Costs'!$E$60:$H60,0)),'Standardised Costs'!$C$60,0)*Calculations!$C$8</f>
        <v>0</v>
      </c>
      <c r="M51" s="71">
        <f>IF(ISNUMBER(MATCH(M$4,'Standardised Costs'!$E$60:$H60,0)),'Standardised Costs'!$C$60,0)*Calculations!$C$8</f>
        <v>0</v>
      </c>
      <c r="N51" s="71">
        <f>IF(ISNUMBER(MATCH(N$4,'Standardised Costs'!$E$60:$H60,0)),'Standardised Costs'!$C$60,0)*Calculations!$C$8</f>
        <v>0</v>
      </c>
      <c r="O51" s="71">
        <f>IF(ISNUMBER(MATCH(O$4,'Standardised Costs'!$E$60:$H60,0)),'Standardised Costs'!$C$60,0)*Calculations!$C$8</f>
        <v>0</v>
      </c>
      <c r="P51" s="71">
        <f>IF(ISNUMBER(MATCH(P$4,'Standardised Costs'!$E$60:$H60,0)),'Standardised Costs'!$C$60,0)*Calculations!$C$8</f>
        <v>0</v>
      </c>
      <c r="Q51" s="71">
        <f>IF(ISNUMBER(MATCH(Q$4,'Standardised Costs'!$E$60:$H60,0)),'Standardised Costs'!$C$60,0)*Calculations!$C$8</f>
        <v>0</v>
      </c>
      <c r="R51" s="71">
        <f>IF(ISNUMBER(MATCH(R$4,'Standardised Costs'!$E$60:$H60,0)),'Standardised Costs'!$C$60,0)*Calculations!$C$8</f>
        <v>0</v>
      </c>
      <c r="S51" s="71">
        <f>IF(ISNUMBER(MATCH(S$4,'Standardised Costs'!$E$60:$H60,0)),'Standardised Costs'!$C$60,0)*Calculations!$C$8</f>
        <v>0</v>
      </c>
      <c r="T51" s="71">
        <f>IF(ISNUMBER(MATCH(T$4,'Standardised Costs'!$E$60:$H60,0)),'Standardised Costs'!$C$60,0)*Calculations!$C$8</f>
        <v>0</v>
      </c>
      <c r="U51" s="71">
        <f>IF(ISNUMBER(MATCH(U$4,'Standardised Costs'!$E$60:$H60,0)),'Standardised Costs'!$C$60,0)*Calculations!$C$8</f>
        <v>0</v>
      </c>
      <c r="V51" s="71">
        <f>IF(ISNUMBER(MATCH(V$4,'Standardised Costs'!$E$60:$H60,0)),'Standardised Costs'!$C$60,0)*Calculations!$C$8</f>
        <v>0</v>
      </c>
      <c r="W51" s="71">
        <f>IF(ISNUMBER(MATCH(W$4,'Standardised Costs'!$E$60:$H60,0)),'Standardised Costs'!$C$60,0)*Calculations!$C$8</f>
        <v>0</v>
      </c>
      <c r="X51" s="71">
        <f>IF(ISNUMBER(MATCH(X$4,'Standardised Costs'!$E$60:$H60,0)),'Standardised Costs'!$C$60,0)*Calculations!$C$8</f>
        <v>0</v>
      </c>
      <c r="Y51" s="71">
        <f>IF(ISNUMBER(MATCH(Y$4,'Standardised Costs'!$E$60:$H60,0)),'Standardised Costs'!$C$60,0)*Calculations!$C$8</f>
        <v>0</v>
      </c>
      <c r="Z51" s="71">
        <f>IF(ISNUMBER(MATCH(Z$4,'Standardised Costs'!$E$60:$H60,0)),'Standardised Costs'!$C$60,0)*Calculations!$C$8</f>
        <v>0</v>
      </c>
      <c r="AA51" s="71">
        <f>IF(ISNUMBER(MATCH(AA$4,'Standardised Costs'!$E$60:$H60,0)),'Standardised Costs'!$C$60,0)*Calculations!$C$8</f>
        <v>0</v>
      </c>
      <c r="AB51" s="71">
        <f>IF(ISNUMBER(MATCH(AB$4,'Standardised Costs'!$E$60:$H60,0)),'Standardised Costs'!$C$60,0)*Calculations!$C$8</f>
        <v>0</v>
      </c>
      <c r="AC51" s="71">
        <f>IF(ISNUMBER(MATCH(AC$4,'Standardised Costs'!$E$60:$H60,0)),'Standardised Costs'!$C$60,0)*Calculations!$C$8</f>
        <v>0</v>
      </c>
      <c r="AD51" s="71">
        <f>IF(ISNUMBER(MATCH(AD$4,'Standardised Costs'!$E$60:$H60,0)),'Standardised Costs'!$C$60,0)*Calculations!$C$8</f>
        <v>0</v>
      </c>
      <c r="AE51" s="71">
        <f>IF(ISNUMBER(MATCH(AE$4,'Standardised Costs'!$E$60:$H60,0)),'Standardised Costs'!$C$60,0)*Calculations!$C$8</f>
        <v>0</v>
      </c>
      <c r="AF51" s="71">
        <f>IF(ISNUMBER(MATCH(AF$4,'Standardised Costs'!$E$60:$H60,0)),'Standardised Costs'!$C$60,0)*Calculations!$C$8</f>
        <v>0</v>
      </c>
      <c r="AG51" s="71">
        <f>IF(ISNUMBER(MATCH(AG$4,'Standardised Costs'!$E$60:$H60,0)),'Standardised Costs'!$C$60,0)*Calculations!$C$8</f>
        <v>0</v>
      </c>
      <c r="AH51" s="71">
        <f>IF(ISNUMBER(MATCH(AH$4,'Standardised Costs'!$E$60:$H60,0)),'Standardised Costs'!$C$60,0)*Calculations!$C$8</f>
        <v>0</v>
      </c>
      <c r="AI51" s="71">
        <f>IF(ISNUMBER(MATCH(AI$4,'Standardised Costs'!$E$60:$H60,0)),'Standardised Costs'!$C$60,0)*Calculations!$C$8</f>
        <v>0</v>
      </c>
      <c r="AJ51" s="71">
        <f>IF(ISNUMBER(MATCH(AJ$4,'Standardised Costs'!$E$60:$H60,0)),'Standardised Costs'!$C$60,0)*Calculations!$C$8</f>
        <v>0</v>
      </c>
      <c r="AK51" s="71">
        <f>IF(ISNUMBER(MATCH(AK$4,'Standardised Costs'!$E$60:$H60,0)),'Standardised Costs'!$C$60,0)*Calculations!$C$8</f>
        <v>0</v>
      </c>
      <c r="AL51" s="71">
        <f>IF(ISNUMBER(MATCH(AL$4,'Standardised Costs'!$E$60:$H60,0)),'Standardised Costs'!$C$60,0)*Calculations!$C$8</f>
        <v>0</v>
      </c>
      <c r="AM51" s="71">
        <f>IF(ISNUMBER(MATCH(AM$4,'Standardised Costs'!$E$60:$H60,0)),'Standardised Costs'!$C$60,0)*Calculations!$C$8</f>
        <v>0</v>
      </c>
      <c r="AN51" s="71">
        <f>IF(ISNUMBER(MATCH(AN$4,'Standardised Costs'!$E$60:$H60,0)),'Standardised Costs'!$C$60,0)*Calculations!$C$8</f>
        <v>0</v>
      </c>
      <c r="AO51" s="71">
        <f>IF(ISNUMBER(MATCH(AO$4,'Standardised Costs'!$E$60:$H60,0)),'Standardised Costs'!$C$60,0)*Calculations!$C$8</f>
        <v>0</v>
      </c>
      <c r="AP51" s="71">
        <f>IF(ISNUMBER(MATCH(AP$4,'Standardised Costs'!$E$60:$H60,0)),'Standardised Costs'!$C$60,0)*Calculations!$C$8</f>
        <v>0</v>
      </c>
      <c r="AQ51" s="71">
        <f>IF(ISNUMBER(MATCH(AQ$4,'Standardised Costs'!$E$60:$H60,0)),'Standardised Costs'!$C$60,0)*Calculations!$C$8</f>
        <v>0</v>
      </c>
      <c r="AR51" s="71">
        <f>IF(ISNUMBER(MATCH(AR$4,'Standardised Costs'!$E$60:$H60,0)),'Standardised Costs'!$C$60,0)*Calculations!$C$8</f>
        <v>0</v>
      </c>
      <c r="AS51" s="71">
        <f>IF(ISNUMBER(MATCH(AS$4,'Standardised Costs'!$E$60:$H60,0)),'Standardised Costs'!$C$60,0)*Calculations!$C$8</f>
        <v>0</v>
      </c>
      <c r="AT51" s="71">
        <f>IF(ISNUMBER(MATCH(AT$4,'Standardised Costs'!$E$60:$H60,0)),'Standardised Costs'!$C$60,0)*Calculations!$C$8</f>
        <v>0</v>
      </c>
      <c r="AU51" s="71">
        <f>IF(ISNUMBER(MATCH(AU$4,'Standardised Costs'!$E$60:$H60,0)),'Standardised Costs'!$C$60,0)*Calculations!$C$8</f>
        <v>0</v>
      </c>
      <c r="AV51" s="71">
        <f>IF(ISNUMBER(MATCH(AV$4,'Standardised Costs'!$E$60:$H60,0)),'Standardised Costs'!$C$60,0)*Calculations!$C$8</f>
        <v>0</v>
      </c>
      <c r="AW51" s="71">
        <f>IF(ISNUMBER(MATCH(AW$4,'Standardised Costs'!$E$60:$H60,0)),'Standardised Costs'!$C$60,0)*Calculations!$C$8</f>
        <v>0</v>
      </c>
      <c r="AX51" s="71">
        <f>IF(ISNUMBER(MATCH(AX$4,'Standardised Costs'!$E$60:$H60,0)),'Standardised Costs'!$C$60,0)*Calculations!$C$8</f>
        <v>0</v>
      </c>
      <c r="AY51" s="71">
        <f>IF(ISNUMBER(MATCH(AY$4,'Standardised Costs'!$E$60:$H60,0)),'Standardised Costs'!$C$60,0)*Calculations!$C$8</f>
        <v>0</v>
      </c>
      <c r="AZ51" s="71">
        <f>IF(ISNUMBER(MATCH(AZ$4,'Standardised Costs'!$E$60:$H60,0)),'Standardised Costs'!$C$60,0)*Calculations!$C$8</f>
        <v>0</v>
      </c>
      <c r="BA51" s="71">
        <f>IF(ISNUMBER(MATCH(BA$4,'Standardised Costs'!$E$60:$H60,0)),'Standardised Costs'!$C$60,0)*Calculations!$C$8</f>
        <v>0</v>
      </c>
      <c r="BB51" s="71">
        <f>IF(ISNUMBER(MATCH(BB$4,'Standardised Costs'!$E$60:$H60,0)),'Standardised Costs'!$C$60,0)*Calculations!$C$8</f>
        <v>0</v>
      </c>
      <c r="BC51" s="71">
        <f>IF(ISNUMBER(MATCH(BC$4,'Standardised Costs'!$E$60:$H60,0)),'Standardised Costs'!$C$60,0)*Calculations!$C$8</f>
        <v>0</v>
      </c>
      <c r="BD51" s="71">
        <f>IF(ISNUMBER(MATCH(BD$4,'Standardised Costs'!$E$60:$H60,0)),'Standardised Costs'!$C$60,0)*Calculations!$C$8</f>
        <v>0</v>
      </c>
      <c r="BE51" s="71">
        <f>IF(ISNUMBER(MATCH(BE$4,'Standardised Costs'!$E$60:$H60,0)),'Standardised Costs'!$C$60,0)*Calculations!$C$8</f>
        <v>0</v>
      </c>
      <c r="BF51" s="71">
        <f>IF(ISNUMBER(MATCH(BF$4,'Standardised Costs'!$E$60:$H60,0)),'Standardised Costs'!$C$60,0)*Calculations!$C$8</f>
        <v>0</v>
      </c>
      <c r="BG51" s="71">
        <f>IF(ISNUMBER(MATCH(BG$4,'Standardised Costs'!$E$60:$H60,0)),'Standardised Costs'!$C$60,0)*Calculations!$C$8</f>
        <v>0</v>
      </c>
      <c r="BH51" s="71">
        <f>IF(ISNUMBER(MATCH(BH$4,'Standardised Costs'!$E$60:$H60,0)),'Standardised Costs'!$C$60,0)*Calculations!$C$8</f>
        <v>0</v>
      </c>
      <c r="BI51" s="71">
        <f>IF(ISNUMBER(MATCH(BI$4,'Standardised Costs'!$E$60:$H60,0)),'Standardised Costs'!$C$60,0)*Calculations!$C$8</f>
        <v>0</v>
      </c>
      <c r="BJ51" s="71">
        <f>IF(ISNUMBER(MATCH(BJ$4,'Standardised Costs'!$E$60:$H60,0)),'Standardised Costs'!$C$60,0)*Calculations!$C$8</f>
        <v>0</v>
      </c>
      <c r="BK51" s="71">
        <f>IF(ISNUMBER(MATCH(BK$4,'Standardised Costs'!$E$60:$H60,0)),'Standardised Costs'!$C$60,0)*Calculations!$C$8</f>
        <v>0</v>
      </c>
      <c r="BL51" s="71">
        <f>IF(ISNUMBER(MATCH(BL$4,'Standardised Costs'!$E$60:$H60,0)),'Standardised Costs'!$C$60,0)*Calculations!$C$8</f>
        <v>0</v>
      </c>
      <c r="BM51" s="71">
        <f>IF(ISNUMBER(MATCH(BM$4,'Standardised Costs'!$E$60:$H60,0)),'Standardised Costs'!$C$60,0)*Calculations!$C$8</f>
        <v>0</v>
      </c>
      <c r="BN51" s="71">
        <f>IF(ISNUMBER(MATCH(BN$4,'Standardised Costs'!$E$60:$H60,0)),'Standardised Costs'!$C$60,0)*Calculations!$C$8</f>
        <v>0</v>
      </c>
      <c r="BO51" s="71">
        <f>IF(ISNUMBER(MATCH(BO$4,'Standardised Costs'!$E$60:$H60,0)),'Standardised Costs'!$C$60,0)*Calculations!$C$8</f>
        <v>0</v>
      </c>
      <c r="BP51" s="71">
        <f>IF(ISNUMBER(MATCH(BP$4,'Standardised Costs'!$E$60:$H60,0)),'Standardised Costs'!$C$60,0)*Calculations!$C$8</f>
        <v>0</v>
      </c>
      <c r="BQ51" s="71">
        <f>IF(ISNUMBER(MATCH(BQ$4,'Standardised Costs'!$E$60:$H60,0)),'Standardised Costs'!$C$60,0)*Calculations!$C$8</f>
        <v>0</v>
      </c>
      <c r="BR51" s="71">
        <f>IF(ISNUMBER(MATCH(BR$4,'Standardised Costs'!$E$60:$H60,0)),'Standardised Costs'!$C$60,0)*Calculations!$C$8</f>
        <v>0</v>
      </c>
      <c r="BS51" s="71">
        <f>IF(ISNUMBER(MATCH(BS$4,'Standardised Costs'!$E$60:$H60,0)),'Standardised Costs'!$C$60,0)*Calculations!$C$8</f>
        <v>0</v>
      </c>
      <c r="BT51" s="71">
        <f>IF(ISNUMBER(MATCH(BT$4,'Standardised Costs'!$E$60:$H60,0)),'Standardised Costs'!$C$60,0)*Calculations!$C$8</f>
        <v>0</v>
      </c>
      <c r="BU51" s="71">
        <f>IF(ISNUMBER(MATCH(BU$4,'Standardised Costs'!$E$60:$H60,0)),'Standardised Costs'!$C$60,0)*Calculations!$C$8</f>
        <v>0</v>
      </c>
      <c r="BV51" s="71">
        <f>IF(ISNUMBER(MATCH(BV$4,'Standardised Costs'!$E$60:$H60,0)),'Standardised Costs'!$C$60,0)*Calculations!$C$8</f>
        <v>0</v>
      </c>
      <c r="BW51" s="71">
        <f>IF(ISNUMBER(MATCH(BW$4,'Standardised Costs'!$E$60:$H60,0)),'Standardised Costs'!$C$60,0)*Calculations!$C$8</f>
        <v>0</v>
      </c>
      <c r="BX51" s="71">
        <f>IF(ISNUMBER(MATCH(BX$4,'Standardised Costs'!$E$60:$H60,0)),'Standardised Costs'!$C$60,0)*Calculations!$C$8</f>
        <v>0</v>
      </c>
      <c r="BY51" s="71">
        <f>IF(ISNUMBER(MATCH(BY$4,'Standardised Costs'!$E$60:$H60,0)),'Standardised Costs'!$C$60,0)*Calculations!$C$8</f>
        <v>0</v>
      </c>
      <c r="BZ51" s="71">
        <f>IF(ISNUMBER(MATCH(BZ$4,'Standardised Costs'!$E$60:$H60,0)),'Standardised Costs'!$C$60,0)*Calculations!$C$8</f>
        <v>0</v>
      </c>
      <c r="CA51" s="71">
        <f>IF(ISNUMBER(MATCH(CA$4,'Standardised Costs'!$E$60:$H60,0)),'Standardised Costs'!$C$60,0)*Calculations!$C$8</f>
        <v>0</v>
      </c>
      <c r="CB51" s="71">
        <f>IF(ISNUMBER(MATCH(CB$4,'Standardised Costs'!$E$60:$H60,0)),'Standardised Costs'!$C$60,0)*Calculations!$C$8</f>
        <v>0</v>
      </c>
      <c r="CC51" s="71">
        <f>IF(ISNUMBER(MATCH(CC$4,'Standardised Costs'!$E$60:$H60,0)),'Standardised Costs'!$C$60,0)*Calculations!$C$8</f>
        <v>0</v>
      </c>
      <c r="CD51" s="71">
        <f>IF(ISNUMBER(MATCH(CD$4,'Standardised Costs'!$E$60:$H60,0)),'Standardised Costs'!$C$60,0)*Calculations!$C$8</f>
        <v>0</v>
      </c>
      <c r="CE51" s="71">
        <f>IF(ISNUMBER(MATCH(CE$4,'Standardised Costs'!$E$60:$H60,0)),'Standardised Costs'!$C$60,0)*Calculations!$C$8</f>
        <v>0</v>
      </c>
      <c r="CF51" s="71">
        <f>IF(ISNUMBER(MATCH(CF$4,'Standardised Costs'!$E$60:$H60,0)),'Standardised Costs'!$C$60,0)*Calculations!$C$8</f>
        <v>0</v>
      </c>
      <c r="CG51" s="71">
        <f>IF(ISNUMBER(MATCH(CG$4,'Standardised Costs'!$E$60:$H60,0)),'Standardised Costs'!$C$60,0)*Calculations!$C$8</f>
        <v>0</v>
      </c>
      <c r="CH51" s="71">
        <f>IF(ISNUMBER(MATCH(CH$4,'Standardised Costs'!$E$60:$H60,0)),'Standardised Costs'!$C$60,0)*Calculations!$C$8</f>
        <v>0</v>
      </c>
      <c r="CI51" s="71">
        <f>IF(ISNUMBER(MATCH(CI$4,'Standardised Costs'!$E$60:$H60,0)),'Standardised Costs'!$C$60,0)*Calculations!$C$8</f>
        <v>0</v>
      </c>
      <c r="CJ51" s="71">
        <f>IF(ISNUMBER(MATCH(CJ$4,'Standardised Costs'!$E$60:$H60,0)),'Standardised Costs'!$C$60,0)*Calculations!$C$8</f>
        <v>0</v>
      </c>
      <c r="CK51" s="71">
        <f>IF(ISNUMBER(MATCH(CK$4,'Standardised Costs'!$E$60:$H60,0)),'Standardised Costs'!$C$60,0)*Calculations!$C$8</f>
        <v>0</v>
      </c>
      <c r="CL51" s="71">
        <f>IF(ISNUMBER(MATCH(CL$4,'Standardised Costs'!$E$60:$H60,0)),'Standardised Costs'!$C$60,0)*Calculations!$C$8</f>
        <v>0</v>
      </c>
      <c r="CM51" s="71">
        <f>IF(ISNUMBER(MATCH(CM$4,'Standardised Costs'!$E$60:$H60,0)),'Standardised Costs'!$C$60,0)*Calculations!$C$8</f>
        <v>0</v>
      </c>
      <c r="CN51" s="71">
        <f>IF(ISNUMBER(MATCH(CN$4,'Standardised Costs'!$E$60:$H60,0)),'Standardised Costs'!$C$60,0)*Calculations!$C$8</f>
        <v>0</v>
      </c>
      <c r="CO51" s="71">
        <f>IF(ISNUMBER(MATCH(CO$4,'Standardised Costs'!$E$60:$H60,0)),'Standardised Costs'!$C$60,0)*Calculations!$C$8</f>
        <v>0</v>
      </c>
      <c r="CP51" s="71">
        <f>IF(ISNUMBER(MATCH(CP$4,'Standardised Costs'!$E$60:$H60,0)),'Standardised Costs'!$C$60,0)*Calculations!$C$8</f>
        <v>0</v>
      </c>
      <c r="CQ51" s="71">
        <f>IF(ISNUMBER(MATCH(CQ$4,'Standardised Costs'!$E$60:$H60,0)),'Standardised Costs'!$C$60,0)*Calculations!$C$8</f>
        <v>0</v>
      </c>
      <c r="CR51" s="71">
        <f>IF(ISNUMBER(MATCH(CR$4,'Standardised Costs'!$E$60:$H60,0)),'Standardised Costs'!$C$60,0)*Calculations!$C$8</f>
        <v>0</v>
      </c>
      <c r="CS51" s="71">
        <f>IF(ISNUMBER(MATCH(CS$4,'Standardised Costs'!$E$60:$H60,0)),'Standardised Costs'!$C$60,0)*Calculations!$C$8</f>
        <v>0</v>
      </c>
      <c r="CT51" s="71">
        <f>IF(ISNUMBER(MATCH(CT$4,'Standardised Costs'!$E$60:$H60,0)),'Standardised Costs'!$C$60,0)*Calculations!$C$8</f>
        <v>0</v>
      </c>
      <c r="CU51" s="71">
        <f>IF(ISNUMBER(MATCH(CU$4,'Standardised Costs'!$E$60:$H60,0)),'Standardised Costs'!$C$60,0)*Calculations!$C$8</f>
        <v>0</v>
      </c>
      <c r="CV51" s="71">
        <f>IF(ISNUMBER(MATCH(CV$4,'Standardised Costs'!$E$60:$H60,0)),'Standardised Costs'!$C$60,0)*Calculations!$C$8</f>
        <v>0</v>
      </c>
      <c r="CW51" s="71">
        <f>IF(ISNUMBER(MATCH(CW$4,'Standardised Costs'!$E$60:$H60,0)),'Standardised Costs'!$C$60,0)*Calculations!$C$8</f>
        <v>0</v>
      </c>
      <c r="CX51" s="71">
        <f>IF(ISNUMBER(MATCH(CX$4,'Standardised Costs'!$E$60:$H60,0)),'Standardised Costs'!$C$60,0)*Calculations!$C$8</f>
        <v>0</v>
      </c>
      <c r="CY51" s="71">
        <f>IF(ISNUMBER(MATCH(CY$4,'Standardised Costs'!$E$60:$H60,0)),'Standardised Costs'!$C$60,0)*Calculations!$C$8</f>
        <v>0</v>
      </c>
    </row>
    <row r="52" spans="1:103" s="68" customFormat="1" ht="12.75" customHeight="1" x14ac:dyDescent="0.2">
      <c r="A52" s="328"/>
      <c r="B52" s="73" t="s">
        <v>226</v>
      </c>
      <c r="C52" s="72">
        <f t="shared" si="1"/>
        <v>0</v>
      </c>
      <c r="D52" s="71">
        <f>IF(ISNUMBER(MATCH(D$4,'Standardised Costs'!$E$61:$H61,0)),'Standardised Costs'!$C$61,0)*Calculations!$C$9</f>
        <v>0</v>
      </c>
      <c r="E52" s="71">
        <f>IF(ISNUMBER(MATCH(E$4,'Standardised Costs'!$E$61:$H61,0)),'Standardised Costs'!$C$61,0)*Calculations!$C$9</f>
        <v>0</v>
      </c>
      <c r="F52" s="71">
        <f>IF(ISNUMBER(MATCH(F$4,'Standardised Costs'!$E$61:$H61,0)),'Standardised Costs'!$C$61,0)*Calculations!$C$9</f>
        <v>0</v>
      </c>
      <c r="G52" s="71">
        <f>IF(ISNUMBER(MATCH(G$4,'Standardised Costs'!$E$61:$H61,0)),'Standardised Costs'!$C$61,0)*Calculations!$C$9</f>
        <v>0</v>
      </c>
      <c r="H52" s="71">
        <f>IF(ISNUMBER(MATCH(H$4,'Standardised Costs'!$E$61:$H61,0)),'Standardised Costs'!$C$61,0)*Calculations!$C$9</f>
        <v>0</v>
      </c>
      <c r="I52" s="71">
        <f>IF(ISNUMBER(MATCH(I$4,'Standardised Costs'!$E$61:$H61,0)),'Standardised Costs'!$C$61,0)*Calculations!$C$9</f>
        <v>0</v>
      </c>
      <c r="J52" s="71">
        <f>IF(ISNUMBER(MATCH(J$4,'Standardised Costs'!$E$61:$H61,0)),'Standardised Costs'!$C$61,0)*Calculations!$C$9</f>
        <v>0</v>
      </c>
      <c r="K52" s="71">
        <f>IF(ISNUMBER(MATCH(K$4,'Standardised Costs'!$E$61:$H61,0)),'Standardised Costs'!$C$61,0)*Calculations!$C$9</f>
        <v>0</v>
      </c>
      <c r="L52" s="71">
        <f>IF(ISNUMBER(MATCH(L$4,'Standardised Costs'!$E$61:$H61,0)),'Standardised Costs'!$C$61,0)*Calculations!$C$9</f>
        <v>0</v>
      </c>
      <c r="M52" s="71">
        <f>IF(ISNUMBER(MATCH(M$4,'Standardised Costs'!$E$61:$H61,0)),'Standardised Costs'!$C$61,0)*Calculations!$C$9</f>
        <v>0</v>
      </c>
      <c r="N52" s="71">
        <f>IF(ISNUMBER(MATCH(N$4,'Standardised Costs'!$E$61:$H61,0)),'Standardised Costs'!$C$61,0)*Calculations!$C$9</f>
        <v>0</v>
      </c>
      <c r="O52" s="71">
        <f>IF(ISNUMBER(MATCH(O$4,'Standardised Costs'!$E$61:$H61,0)),'Standardised Costs'!$C$61,0)*Calculations!$C$9</f>
        <v>0</v>
      </c>
      <c r="P52" s="71">
        <f>IF(ISNUMBER(MATCH(P$4,'Standardised Costs'!$E$61:$H61,0)),'Standardised Costs'!$C$61,0)*Calculations!$C$9</f>
        <v>0</v>
      </c>
      <c r="Q52" s="71">
        <f>IF(ISNUMBER(MATCH(Q$4,'Standardised Costs'!$E$61:$H61,0)),'Standardised Costs'!$C$61,0)*Calculations!$C$9</f>
        <v>0</v>
      </c>
      <c r="R52" s="71">
        <f>IF(ISNUMBER(MATCH(R$4,'Standardised Costs'!$E$61:$H61,0)),'Standardised Costs'!$C$61,0)*Calculations!$C$9</f>
        <v>0</v>
      </c>
      <c r="S52" s="71">
        <f>IF(ISNUMBER(MATCH(S$4,'Standardised Costs'!$E$61:$H61,0)),'Standardised Costs'!$C$61,0)*Calculations!$C$9</f>
        <v>0</v>
      </c>
      <c r="T52" s="71">
        <f>IF(ISNUMBER(MATCH(T$4,'Standardised Costs'!$E$61:$H61,0)),'Standardised Costs'!$C$61,0)*Calculations!$C$9</f>
        <v>0</v>
      </c>
      <c r="U52" s="71">
        <f>IF(ISNUMBER(MATCH(U$4,'Standardised Costs'!$E$61:$H61,0)),'Standardised Costs'!$C$61,0)*Calculations!$C$9</f>
        <v>0</v>
      </c>
      <c r="V52" s="71">
        <f>IF(ISNUMBER(MATCH(V$4,'Standardised Costs'!$E$61:$H61,0)),'Standardised Costs'!$C$61,0)*Calculations!$C$9</f>
        <v>0</v>
      </c>
      <c r="W52" s="71">
        <f>IF(ISNUMBER(MATCH(W$4,'Standardised Costs'!$E$61:$H61,0)),'Standardised Costs'!$C$61,0)*Calculations!$C$9</f>
        <v>0</v>
      </c>
      <c r="X52" s="71">
        <f>IF(ISNUMBER(MATCH(X$4,'Standardised Costs'!$E$61:$H61,0)),'Standardised Costs'!$C$61,0)*Calculations!$C$9</f>
        <v>0</v>
      </c>
      <c r="Y52" s="71">
        <f>IF(ISNUMBER(MATCH(Y$4,'Standardised Costs'!$E$61:$H61,0)),'Standardised Costs'!$C$61,0)*Calculations!$C$9</f>
        <v>0</v>
      </c>
      <c r="Z52" s="71">
        <f>IF(ISNUMBER(MATCH(Z$4,'Standardised Costs'!$E$61:$H61,0)),'Standardised Costs'!$C$61,0)*Calculations!$C$9</f>
        <v>0</v>
      </c>
      <c r="AA52" s="71">
        <f>IF(ISNUMBER(MATCH(AA$4,'Standardised Costs'!$E$61:$H61,0)),'Standardised Costs'!$C$61,0)*Calculations!$C$9</f>
        <v>0</v>
      </c>
      <c r="AB52" s="71">
        <f>IF(ISNUMBER(MATCH(AB$4,'Standardised Costs'!$E$61:$H61,0)),'Standardised Costs'!$C$61,0)*Calculations!$C$9</f>
        <v>0</v>
      </c>
      <c r="AC52" s="71">
        <f>IF(ISNUMBER(MATCH(AC$4,'Standardised Costs'!$E$61:$H61,0)),'Standardised Costs'!$C$61,0)*Calculations!$C$9</f>
        <v>0</v>
      </c>
      <c r="AD52" s="71">
        <f>IF(ISNUMBER(MATCH(AD$4,'Standardised Costs'!$E$61:$H61,0)),'Standardised Costs'!$C$61,0)*Calculations!$C$9</f>
        <v>0</v>
      </c>
      <c r="AE52" s="71">
        <f>IF(ISNUMBER(MATCH(AE$4,'Standardised Costs'!$E$61:$H61,0)),'Standardised Costs'!$C$61,0)*Calculations!$C$9</f>
        <v>0</v>
      </c>
      <c r="AF52" s="71">
        <f>IF(ISNUMBER(MATCH(AF$4,'Standardised Costs'!$E$61:$H61,0)),'Standardised Costs'!$C$61,0)*Calculations!$C$9</f>
        <v>0</v>
      </c>
      <c r="AG52" s="71">
        <f>IF(ISNUMBER(MATCH(AG$4,'Standardised Costs'!$E$61:$H61,0)),'Standardised Costs'!$C$61,0)*Calculations!$C$9</f>
        <v>0</v>
      </c>
      <c r="AH52" s="71">
        <f>IF(ISNUMBER(MATCH(AH$4,'Standardised Costs'!$E$61:$H61,0)),'Standardised Costs'!$C$61,0)*Calculations!$C$9</f>
        <v>0</v>
      </c>
      <c r="AI52" s="71">
        <f>IF(ISNUMBER(MATCH(AI$4,'Standardised Costs'!$E$61:$H61,0)),'Standardised Costs'!$C$61,0)*Calculations!$C$9</f>
        <v>0</v>
      </c>
      <c r="AJ52" s="71">
        <f>IF(ISNUMBER(MATCH(AJ$4,'Standardised Costs'!$E$61:$H61,0)),'Standardised Costs'!$C$61,0)*Calculations!$C$9</f>
        <v>0</v>
      </c>
      <c r="AK52" s="71">
        <f>IF(ISNUMBER(MATCH(AK$4,'Standardised Costs'!$E$61:$H61,0)),'Standardised Costs'!$C$61,0)*Calculations!$C$9</f>
        <v>0</v>
      </c>
      <c r="AL52" s="71">
        <f>IF(ISNUMBER(MATCH(AL$4,'Standardised Costs'!$E$61:$H61,0)),'Standardised Costs'!$C$61,0)*Calculations!$C$9</f>
        <v>0</v>
      </c>
      <c r="AM52" s="71">
        <f>IF(ISNUMBER(MATCH(AM$4,'Standardised Costs'!$E$61:$H61,0)),'Standardised Costs'!$C$61,0)*Calculations!$C$9</f>
        <v>0</v>
      </c>
      <c r="AN52" s="71">
        <f>IF(ISNUMBER(MATCH(AN$4,'Standardised Costs'!$E$61:$H61,0)),'Standardised Costs'!$C$61,0)*Calculations!$C$9</f>
        <v>0</v>
      </c>
      <c r="AO52" s="71">
        <f>IF(ISNUMBER(MATCH(AO$4,'Standardised Costs'!$E$61:$H61,0)),'Standardised Costs'!$C$61,0)*Calculations!$C$9</f>
        <v>0</v>
      </c>
      <c r="AP52" s="71">
        <f>IF(ISNUMBER(MATCH(AP$4,'Standardised Costs'!$E$61:$H61,0)),'Standardised Costs'!$C$61,0)*Calculations!$C$9</f>
        <v>0</v>
      </c>
      <c r="AQ52" s="71">
        <f>IF(ISNUMBER(MATCH(AQ$4,'Standardised Costs'!$E$61:$H61,0)),'Standardised Costs'!$C$61,0)*Calculations!$C$9</f>
        <v>0</v>
      </c>
      <c r="AR52" s="71">
        <f>IF(ISNUMBER(MATCH(AR$4,'Standardised Costs'!$E$61:$H61,0)),'Standardised Costs'!$C$61,0)*Calculations!$C$9</f>
        <v>0</v>
      </c>
      <c r="AS52" s="71">
        <f>IF(ISNUMBER(MATCH(AS$4,'Standardised Costs'!$E$61:$H61,0)),'Standardised Costs'!$C$61,0)*Calculations!$C$9</f>
        <v>0</v>
      </c>
      <c r="AT52" s="71">
        <f>IF(ISNUMBER(MATCH(AT$4,'Standardised Costs'!$E$61:$H61,0)),'Standardised Costs'!$C$61,0)*Calculations!$C$9</f>
        <v>0</v>
      </c>
      <c r="AU52" s="71">
        <f>IF(ISNUMBER(MATCH(AU$4,'Standardised Costs'!$E$61:$H61,0)),'Standardised Costs'!$C$61,0)*Calculations!$C$9</f>
        <v>0</v>
      </c>
      <c r="AV52" s="71">
        <f>IF(ISNUMBER(MATCH(AV$4,'Standardised Costs'!$E$61:$H61,0)),'Standardised Costs'!$C$61,0)*Calculations!$C$9</f>
        <v>0</v>
      </c>
      <c r="AW52" s="71">
        <f>IF(ISNUMBER(MATCH(AW$4,'Standardised Costs'!$E$61:$H61,0)),'Standardised Costs'!$C$61,0)*Calculations!$C$9</f>
        <v>0</v>
      </c>
      <c r="AX52" s="71">
        <f>IF(ISNUMBER(MATCH(AX$4,'Standardised Costs'!$E$61:$H61,0)),'Standardised Costs'!$C$61,0)*Calculations!$C$9</f>
        <v>0</v>
      </c>
      <c r="AY52" s="71">
        <f>IF(ISNUMBER(MATCH(AY$4,'Standardised Costs'!$E$61:$H61,0)),'Standardised Costs'!$C$61,0)*Calculations!$C$9</f>
        <v>0</v>
      </c>
      <c r="AZ52" s="71">
        <f>IF(ISNUMBER(MATCH(AZ$4,'Standardised Costs'!$E$61:$H61,0)),'Standardised Costs'!$C$61,0)*Calculations!$C$9</f>
        <v>0</v>
      </c>
      <c r="BA52" s="71">
        <f>IF(ISNUMBER(MATCH(BA$4,'Standardised Costs'!$E$61:$H61,0)),'Standardised Costs'!$C$61,0)*Calculations!$C$9</f>
        <v>0</v>
      </c>
      <c r="BB52" s="71">
        <f>IF(ISNUMBER(MATCH(BB$4,'Standardised Costs'!$E$61:$H61,0)),'Standardised Costs'!$C$61,0)*Calculations!$C$9</f>
        <v>0</v>
      </c>
      <c r="BC52" s="71">
        <f>IF(ISNUMBER(MATCH(BC$4,'Standardised Costs'!$E$61:$H61,0)),'Standardised Costs'!$C$61,0)*Calculations!$C$9</f>
        <v>0</v>
      </c>
      <c r="BD52" s="71">
        <f>IF(ISNUMBER(MATCH(BD$4,'Standardised Costs'!$E$61:$H61,0)),'Standardised Costs'!$C$61,0)*Calculations!$C$9</f>
        <v>0</v>
      </c>
      <c r="BE52" s="71">
        <f>IF(ISNUMBER(MATCH(BE$4,'Standardised Costs'!$E$61:$H61,0)),'Standardised Costs'!$C$61,0)*Calculations!$C$9</f>
        <v>0</v>
      </c>
      <c r="BF52" s="71">
        <f>IF(ISNUMBER(MATCH(BF$4,'Standardised Costs'!$E$61:$H61,0)),'Standardised Costs'!$C$61,0)*Calculations!$C$9</f>
        <v>0</v>
      </c>
      <c r="BG52" s="71">
        <f>IF(ISNUMBER(MATCH(BG$4,'Standardised Costs'!$E$61:$H61,0)),'Standardised Costs'!$C$61,0)*Calculations!$C$9</f>
        <v>0</v>
      </c>
      <c r="BH52" s="71">
        <f>IF(ISNUMBER(MATCH(BH$4,'Standardised Costs'!$E$61:$H61,0)),'Standardised Costs'!$C$61,0)*Calculations!$C$9</f>
        <v>0</v>
      </c>
      <c r="BI52" s="71">
        <f>IF(ISNUMBER(MATCH(BI$4,'Standardised Costs'!$E$61:$H61,0)),'Standardised Costs'!$C$61,0)*Calculations!$C$9</f>
        <v>0</v>
      </c>
      <c r="BJ52" s="71">
        <f>IF(ISNUMBER(MATCH(BJ$4,'Standardised Costs'!$E$61:$H61,0)),'Standardised Costs'!$C$61,0)*Calculations!$C$9</f>
        <v>0</v>
      </c>
      <c r="BK52" s="71">
        <f>IF(ISNUMBER(MATCH(BK$4,'Standardised Costs'!$E$61:$H61,0)),'Standardised Costs'!$C$61,0)*Calculations!$C$9</f>
        <v>0</v>
      </c>
      <c r="BL52" s="71">
        <f>IF(ISNUMBER(MATCH(BL$4,'Standardised Costs'!$E$61:$H61,0)),'Standardised Costs'!$C$61,0)*Calculations!$C$9</f>
        <v>0</v>
      </c>
      <c r="BM52" s="71">
        <f>IF(ISNUMBER(MATCH(BM$4,'Standardised Costs'!$E$61:$H61,0)),'Standardised Costs'!$C$61,0)*Calculations!$C$9</f>
        <v>0</v>
      </c>
      <c r="BN52" s="71">
        <f>IF(ISNUMBER(MATCH(BN$4,'Standardised Costs'!$E$61:$H61,0)),'Standardised Costs'!$C$61,0)*Calculations!$C$9</f>
        <v>0</v>
      </c>
      <c r="BO52" s="71">
        <f>IF(ISNUMBER(MATCH(BO$4,'Standardised Costs'!$E$61:$H61,0)),'Standardised Costs'!$C$61,0)*Calculations!$C$9</f>
        <v>0</v>
      </c>
      <c r="BP52" s="71">
        <f>IF(ISNUMBER(MATCH(BP$4,'Standardised Costs'!$E$61:$H61,0)),'Standardised Costs'!$C$61,0)*Calculations!$C$9</f>
        <v>0</v>
      </c>
      <c r="BQ52" s="71">
        <f>IF(ISNUMBER(MATCH(BQ$4,'Standardised Costs'!$E$61:$H61,0)),'Standardised Costs'!$C$61,0)*Calculations!$C$9</f>
        <v>0</v>
      </c>
      <c r="BR52" s="71">
        <f>IF(ISNUMBER(MATCH(BR$4,'Standardised Costs'!$E$61:$H61,0)),'Standardised Costs'!$C$61,0)*Calculations!$C$9</f>
        <v>0</v>
      </c>
      <c r="BS52" s="71">
        <f>IF(ISNUMBER(MATCH(BS$4,'Standardised Costs'!$E$61:$H61,0)),'Standardised Costs'!$C$61,0)*Calculations!$C$9</f>
        <v>0</v>
      </c>
      <c r="BT52" s="71">
        <f>IF(ISNUMBER(MATCH(BT$4,'Standardised Costs'!$E$61:$H61,0)),'Standardised Costs'!$C$61,0)*Calculations!$C$9</f>
        <v>0</v>
      </c>
      <c r="BU52" s="71">
        <f>IF(ISNUMBER(MATCH(BU$4,'Standardised Costs'!$E$61:$H61,0)),'Standardised Costs'!$C$61,0)*Calculations!$C$9</f>
        <v>0</v>
      </c>
      <c r="BV52" s="71">
        <f>IF(ISNUMBER(MATCH(BV$4,'Standardised Costs'!$E$61:$H61,0)),'Standardised Costs'!$C$61,0)*Calculations!$C$9</f>
        <v>0</v>
      </c>
      <c r="BW52" s="71">
        <f>IF(ISNUMBER(MATCH(BW$4,'Standardised Costs'!$E$61:$H61,0)),'Standardised Costs'!$C$61,0)*Calculations!$C$9</f>
        <v>0</v>
      </c>
      <c r="BX52" s="71">
        <f>IF(ISNUMBER(MATCH(BX$4,'Standardised Costs'!$E$61:$H61,0)),'Standardised Costs'!$C$61,0)*Calculations!$C$9</f>
        <v>0</v>
      </c>
      <c r="BY52" s="71">
        <f>IF(ISNUMBER(MATCH(BY$4,'Standardised Costs'!$E$61:$H61,0)),'Standardised Costs'!$C$61,0)*Calculations!$C$9</f>
        <v>0</v>
      </c>
      <c r="BZ52" s="71">
        <f>IF(ISNUMBER(MATCH(BZ$4,'Standardised Costs'!$E$61:$H61,0)),'Standardised Costs'!$C$61,0)*Calculations!$C$9</f>
        <v>0</v>
      </c>
      <c r="CA52" s="71">
        <f>IF(ISNUMBER(MATCH(CA$4,'Standardised Costs'!$E$61:$H61,0)),'Standardised Costs'!$C$61,0)*Calculations!$C$9</f>
        <v>0</v>
      </c>
      <c r="CB52" s="71">
        <f>IF(ISNUMBER(MATCH(CB$4,'Standardised Costs'!$E$61:$H61,0)),'Standardised Costs'!$C$61,0)*Calculations!$C$9</f>
        <v>0</v>
      </c>
      <c r="CC52" s="71">
        <f>IF(ISNUMBER(MATCH(CC$4,'Standardised Costs'!$E$61:$H61,0)),'Standardised Costs'!$C$61,0)*Calculations!$C$9</f>
        <v>0</v>
      </c>
      <c r="CD52" s="71">
        <f>IF(ISNUMBER(MATCH(CD$4,'Standardised Costs'!$E$61:$H61,0)),'Standardised Costs'!$C$61,0)*Calculations!$C$9</f>
        <v>0</v>
      </c>
      <c r="CE52" s="71">
        <f>IF(ISNUMBER(MATCH(CE$4,'Standardised Costs'!$E$61:$H61,0)),'Standardised Costs'!$C$61,0)*Calculations!$C$9</f>
        <v>0</v>
      </c>
      <c r="CF52" s="71">
        <f>IF(ISNUMBER(MATCH(CF$4,'Standardised Costs'!$E$61:$H61,0)),'Standardised Costs'!$C$61,0)*Calculations!$C$9</f>
        <v>0</v>
      </c>
      <c r="CG52" s="71">
        <f>IF(ISNUMBER(MATCH(CG$4,'Standardised Costs'!$E$61:$H61,0)),'Standardised Costs'!$C$61,0)*Calculations!$C$9</f>
        <v>0</v>
      </c>
      <c r="CH52" s="71">
        <f>IF(ISNUMBER(MATCH(CH$4,'Standardised Costs'!$E$61:$H61,0)),'Standardised Costs'!$C$61,0)*Calculations!$C$9</f>
        <v>0</v>
      </c>
      <c r="CI52" s="71">
        <f>IF(ISNUMBER(MATCH(CI$4,'Standardised Costs'!$E$61:$H61,0)),'Standardised Costs'!$C$61,0)*Calculations!$C$9</f>
        <v>0</v>
      </c>
      <c r="CJ52" s="71">
        <f>IF(ISNUMBER(MATCH(CJ$4,'Standardised Costs'!$E$61:$H61,0)),'Standardised Costs'!$C$61,0)*Calculations!$C$9</f>
        <v>0</v>
      </c>
      <c r="CK52" s="71">
        <f>IF(ISNUMBER(MATCH(CK$4,'Standardised Costs'!$E$61:$H61,0)),'Standardised Costs'!$C$61,0)*Calculations!$C$9</f>
        <v>0</v>
      </c>
      <c r="CL52" s="71">
        <f>IF(ISNUMBER(MATCH(CL$4,'Standardised Costs'!$E$61:$H61,0)),'Standardised Costs'!$C$61,0)*Calculations!$C$9</f>
        <v>0</v>
      </c>
      <c r="CM52" s="71">
        <f>IF(ISNUMBER(MATCH(CM$4,'Standardised Costs'!$E$61:$H61,0)),'Standardised Costs'!$C$61,0)*Calculations!$C$9</f>
        <v>0</v>
      </c>
      <c r="CN52" s="71">
        <f>IF(ISNUMBER(MATCH(CN$4,'Standardised Costs'!$E$61:$H61,0)),'Standardised Costs'!$C$61,0)*Calculations!$C$9</f>
        <v>0</v>
      </c>
      <c r="CO52" s="71">
        <f>IF(ISNUMBER(MATCH(CO$4,'Standardised Costs'!$E$61:$H61,0)),'Standardised Costs'!$C$61,0)*Calculations!$C$9</f>
        <v>0</v>
      </c>
      <c r="CP52" s="71">
        <f>IF(ISNUMBER(MATCH(CP$4,'Standardised Costs'!$E$61:$H61,0)),'Standardised Costs'!$C$61,0)*Calculations!$C$9</f>
        <v>0</v>
      </c>
      <c r="CQ52" s="71">
        <f>IF(ISNUMBER(MATCH(CQ$4,'Standardised Costs'!$E$61:$H61,0)),'Standardised Costs'!$C$61,0)*Calculations!$C$9</f>
        <v>0</v>
      </c>
      <c r="CR52" s="71">
        <f>IF(ISNUMBER(MATCH(CR$4,'Standardised Costs'!$E$61:$H61,0)),'Standardised Costs'!$C$61,0)*Calculations!$C$9</f>
        <v>0</v>
      </c>
      <c r="CS52" s="71">
        <f>IF(ISNUMBER(MATCH(CS$4,'Standardised Costs'!$E$61:$H61,0)),'Standardised Costs'!$C$61,0)*Calculations!$C$9</f>
        <v>0</v>
      </c>
      <c r="CT52" s="71">
        <f>IF(ISNUMBER(MATCH(CT$4,'Standardised Costs'!$E$61:$H61,0)),'Standardised Costs'!$C$61,0)*Calculations!$C$9</f>
        <v>0</v>
      </c>
      <c r="CU52" s="71">
        <f>IF(ISNUMBER(MATCH(CU$4,'Standardised Costs'!$E$61:$H61,0)),'Standardised Costs'!$C$61,0)*Calculations!$C$9</f>
        <v>0</v>
      </c>
      <c r="CV52" s="71">
        <f>IF(ISNUMBER(MATCH(CV$4,'Standardised Costs'!$E$61:$H61,0)),'Standardised Costs'!$C$61,0)*Calculations!$C$9</f>
        <v>0</v>
      </c>
      <c r="CW52" s="71">
        <f>IF(ISNUMBER(MATCH(CW$4,'Standardised Costs'!$E$61:$H61,0)),'Standardised Costs'!$C$61,0)*Calculations!$C$9</f>
        <v>0</v>
      </c>
      <c r="CX52" s="71">
        <f>IF(ISNUMBER(MATCH(CX$4,'Standardised Costs'!$E$61:$H61,0)),'Standardised Costs'!$C$61,0)*Calculations!$C$9</f>
        <v>0</v>
      </c>
      <c r="CY52" s="71">
        <f>IF(ISNUMBER(MATCH(CY$4,'Standardised Costs'!$E$61:$H61,0)),'Standardised Costs'!$C$61,0)*Calculations!$C$9</f>
        <v>0</v>
      </c>
    </row>
    <row r="53" spans="1:103" s="68" customFormat="1" ht="12.75" customHeight="1" x14ac:dyDescent="0.2">
      <c r="A53" s="328"/>
      <c r="B53" s="73" t="s">
        <v>227</v>
      </c>
      <c r="C53" s="72">
        <f t="shared" si="1"/>
        <v>0</v>
      </c>
      <c r="D53" s="71">
        <f>IF(ISNUMBER(MATCH(D$4,'Standardised Costs'!$E$62:$H62,0)),'Standardised Costs'!$C$62,0)*Calculations!$C$9</f>
        <v>0</v>
      </c>
      <c r="E53" s="71">
        <f>IF(ISNUMBER(MATCH(E$4,'Standardised Costs'!$E$62:$H62,0)),'Standardised Costs'!$C$62,0)*Calculations!$C$9</f>
        <v>0</v>
      </c>
      <c r="F53" s="71">
        <f>IF(ISNUMBER(MATCH(F$4,'Standardised Costs'!$E$62:$H62,0)),'Standardised Costs'!$C$62,0)*Calculations!$C$9</f>
        <v>0</v>
      </c>
      <c r="G53" s="71">
        <f>IF(ISNUMBER(MATCH(G$4,'Standardised Costs'!$E$62:$H62,0)),'Standardised Costs'!$C$62,0)*Calculations!$C$9</f>
        <v>0</v>
      </c>
      <c r="H53" s="71">
        <f>IF(ISNUMBER(MATCH(H$4,'Standardised Costs'!$E$62:$H62,0)),'Standardised Costs'!$C$62,0)*Calculations!$C$9</f>
        <v>0</v>
      </c>
      <c r="I53" s="71">
        <f>IF(ISNUMBER(MATCH(I$4,'Standardised Costs'!$E$62:$H62,0)),'Standardised Costs'!$C$62,0)*Calculations!$C$9</f>
        <v>0</v>
      </c>
      <c r="J53" s="71">
        <f>IF(ISNUMBER(MATCH(J$4,'Standardised Costs'!$E$62:$H62,0)),'Standardised Costs'!$C$62,0)*Calculations!$C$9</f>
        <v>0</v>
      </c>
      <c r="K53" s="71">
        <f>IF(ISNUMBER(MATCH(K$4,'Standardised Costs'!$E$62:$H62,0)),'Standardised Costs'!$C$62,0)*Calculations!$C$9</f>
        <v>0</v>
      </c>
      <c r="L53" s="71">
        <f>IF(ISNUMBER(MATCH(L$4,'Standardised Costs'!$E$62:$H62,0)),'Standardised Costs'!$C$62,0)*Calculations!$C$9</f>
        <v>0</v>
      </c>
      <c r="M53" s="71">
        <f>IF(ISNUMBER(MATCH(M$4,'Standardised Costs'!$E$62:$H62,0)),'Standardised Costs'!$C$62,0)*Calculations!$C$9</f>
        <v>0</v>
      </c>
      <c r="N53" s="71">
        <f>IF(ISNUMBER(MATCH(N$4,'Standardised Costs'!$E$62:$H62,0)),'Standardised Costs'!$C$62,0)*Calculations!$C$9</f>
        <v>0</v>
      </c>
      <c r="O53" s="71">
        <f>IF(ISNUMBER(MATCH(O$4,'Standardised Costs'!$E$62:$H62,0)),'Standardised Costs'!$C$62,0)*Calculations!$C$9</f>
        <v>0</v>
      </c>
      <c r="P53" s="71">
        <f>IF(ISNUMBER(MATCH(P$4,'Standardised Costs'!$E$62:$H62,0)),'Standardised Costs'!$C$62,0)*Calculations!$C$9</f>
        <v>0</v>
      </c>
      <c r="Q53" s="71">
        <f>IF(ISNUMBER(MATCH(Q$4,'Standardised Costs'!$E$62:$H62,0)),'Standardised Costs'!$C$62,0)*Calculations!$C$9</f>
        <v>0</v>
      </c>
      <c r="R53" s="71">
        <f>IF(ISNUMBER(MATCH(R$4,'Standardised Costs'!$E$62:$H62,0)),'Standardised Costs'!$C$62,0)*Calculations!$C$9</f>
        <v>0</v>
      </c>
      <c r="S53" s="71">
        <f>IF(ISNUMBER(MATCH(S$4,'Standardised Costs'!$E$62:$H62,0)),'Standardised Costs'!$C$62,0)*Calculations!$C$9</f>
        <v>0</v>
      </c>
      <c r="T53" s="71">
        <f>IF(ISNUMBER(MATCH(T$4,'Standardised Costs'!$E$62:$H62,0)),'Standardised Costs'!$C$62,0)*Calculations!$C$9</f>
        <v>0</v>
      </c>
      <c r="U53" s="71">
        <f>IF(ISNUMBER(MATCH(U$4,'Standardised Costs'!$E$62:$H62,0)),'Standardised Costs'!$C$62,0)*Calculations!$C$9</f>
        <v>0</v>
      </c>
      <c r="V53" s="71">
        <f>IF(ISNUMBER(MATCH(V$4,'Standardised Costs'!$E$62:$H62,0)),'Standardised Costs'!$C$62,0)*Calculations!$C$9</f>
        <v>0</v>
      </c>
      <c r="W53" s="71">
        <f>IF(ISNUMBER(MATCH(W$4,'Standardised Costs'!$E$62:$H62,0)),'Standardised Costs'!$C$62,0)*Calculations!$C$9</f>
        <v>0</v>
      </c>
      <c r="X53" s="71">
        <f>IF(ISNUMBER(MATCH(X$4,'Standardised Costs'!$E$62:$H62,0)),'Standardised Costs'!$C$62,0)*Calculations!$C$9</f>
        <v>0</v>
      </c>
      <c r="Y53" s="71">
        <f>IF(ISNUMBER(MATCH(Y$4,'Standardised Costs'!$E$62:$H62,0)),'Standardised Costs'!$C$62,0)*Calculations!$C$9</f>
        <v>0</v>
      </c>
      <c r="Z53" s="71">
        <f>IF(ISNUMBER(MATCH(Z$4,'Standardised Costs'!$E$62:$H62,0)),'Standardised Costs'!$C$62,0)*Calculations!$C$9</f>
        <v>0</v>
      </c>
      <c r="AA53" s="71">
        <f>IF(ISNUMBER(MATCH(AA$4,'Standardised Costs'!$E$62:$H62,0)),'Standardised Costs'!$C$62,0)*Calculations!$C$9</f>
        <v>0</v>
      </c>
      <c r="AB53" s="71">
        <f>IF(ISNUMBER(MATCH(AB$4,'Standardised Costs'!$E$62:$H62,0)),'Standardised Costs'!$C$62,0)*Calculations!$C$9</f>
        <v>0</v>
      </c>
      <c r="AC53" s="71">
        <f>IF(ISNUMBER(MATCH(AC$4,'Standardised Costs'!$E$62:$H62,0)),'Standardised Costs'!$C$62,0)*Calculations!$C$9</f>
        <v>0</v>
      </c>
      <c r="AD53" s="71">
        <f>IF(ISNUMBER(MATCH(AD$4,'Standardised Costs'!$E$62:$H62,0)),'Standardised Costs'!$C$62,0)*Calculations!$C$9</f>
        <v>0</v>
      </c>
      <c r="AE53" s="71">
        <f>IF(ISNUMBER(MATCH(AE$4,'Standardised Costs'!$E$62:$H62,0)),'Standardised Costs'!$C$62,0)*Calculations!$C$9</f>
        <v>0</v>
      </c>
      <c r="AF53" s="71">
        <f>IF(ISNUMBER(MATCH(AF$4,'Standardised Costs'!$E$62:$H62,0)),'Standardised Costs'!$C$62,0)*Calculations!$C$9</f>
        <v>0</v>
      </c>
      <c r="AG53" s="71">
        <f>IF(ISNUMBER(MATCH(AG$4,'Standardised Costs'!$E$62:$H62,0)),'Standardised Costs'!$C$62,0)*Calculations!$C$9</f>
        <v>0</v>
      </c>
      <c r="AH53" s="71">
        <f>IF(ISNUMBER(MATCH(AH$4,'Standardised Costs'!$E$62:$H62,0)),'Standardised Costs'!$C$62,0)*Calculations!$C$9</f>
        <v>0</v>
      </c>
      <c r="AI53" s="71">
        <f>IF(ISNUMBER(MATCH(AI$4,'Standardised Costs'!$E$62:$H62,0)),'Standardised Costs'!$C$62,0)*Calculations!$C$9</f>
        <v>0</v>
      </c>
      <c r="AJ53" s="71">
        <f>IF(ISNUMBER(MATCH(AJ$4,'Standardised Costs'!$E$62:$H62,0)),'Standardised Costs'!$C$62,0)*Calculations!$C$9</f>
        <v>0</v>
      </c>
      <c r="AK53" s="71">
        <f>IF(ISNUMBER(MATCH(AK$4,'Standardised Costs'!$E$62:$H62,0)),'Standardised Costs'!$C$62,0)*Calculations!$C$9</f>
        <v>0</v>
      </c>
      <c r="AL53" s="71">
        <f>IF(ISNUMBER(MATCH(AL$4,'Standardised Costs'!$E$62:$H62,0)),'Standardised Costs'!$C$62,0)*Calculations!$C$9</f>
        <v>0</v>
      </c>
      <c r="AM53" s="71">
        <f>IF(ISNUMBER(MATCH(AM$4,'Standardised Costs'!$E$62:$H62,0)),'Standardised Costs'!$C$62,0)*Calculations!$C$9</f>
        <v>0</v>
      </c>
      <c r="AN53" s="71">
        <f>IF(ISNUMBER(MATCH(AN$4,'Standardised Costs'!$E$62:$H62,0)),'Standardised Costs'!$C$62,0)*Calculations!$C$9</f>
        <v>0</v>
      </c>
      <c r="AO53" s="71">
        <f>IF(ISNUMBER(MATCH(AO$4,'Standardised Costs'!$E$62:$H62,0)),'Standardised Costs'!$C$62,0)*Calculations!$C$9</f>
        <v>0</v>
      </c>
      <c r="AP53" s="71">
        <f>IF(ISNUMBER(MATCH(AP$4,'Standardised Costs'!$E$62:$H62,0)),'Standardised Costs'!$C$62,0)*Calculations!$C$9</f>
        <v>0</v>
      </c>
      <c r="AQ53" s="71">
        <f>IF(ISNUMBER(MATCH(AQ$4,'Standardised Costs'!$E$62:$H62,0)),'Standardised Costs'!$C$62,0)*Calculations!$C$9</f>
        <v>0</v>
      </c>
      <c r="AR53" s="71">
        <f>IF(ISNUMBER(MATCH(AR$4,'Standardised Costs'!$E$62:$H62,0)),'Standardised Costs'!$C$62,0)*Calculations!$C$9</f>
        <v>0</v>
      </c>
      <c r="AS53" s="71">
        <f>IF(ISNUMBER(MATCH(AS$4,'Standardised Costs'!$E$62:$H62,0)),'Standardised Costs'!$C$62,0)*Calculations!$C$9</f>
        <v>0</v>
      </c>
      <c r="AT53" s="71">
        <f>IF(ISNUMBER(MATCH(AT$4,'Standardised Costs'!$E$62:$H62,0)),'Standardised Costs'!$C$62,0)*Calculations!$C$9</f>
        <v>0</v>
      </c>
      <c r="AU53" s="71">
        <f>IF(ISNUMBER(MATCH(AU$4,'Standardised Costs'!$E$62:$H62,0)),'Standardised Costs'!$C$62,0)*Calculations!$C$9</f>
        <v>0</v>
      </c>
      <c r="AV53" s="71">
        <f>IF(ISNUMBER(MATCH(AV$4,'Standardised Costs'!$E$62:$H62,0)),'Standardised Costs'!$C$62,0)*Calculations!$C$9</f>
        <v>0</v>
      </c>
      <c r="AW53" s="71">
        <f>IF(ISNUMBER(MATCH(AW$4,'Standardised Costs'!$E$62:$H62,0)),'Standardised Costs'!$C$62,0)*Calculations!$C$9</f>
        <v>0</v>
      </c>
      <c r="AX53" s="71">
        <f>IF(ISNUMBER(MATCH(AX$4,'Standardised Costs'!$E$62:$H62,0)),'Standardised Costs'!$C$62,0)*Calculations!$C$9</f>
        <v>0</v>
      </c>
      <c r="AY53" s="71">
        <f>IF(ISNUMBER(MATCH(AY$4,'Standardised Costs'!$E$62:$H62,0)),'Standardised Costs'!$C$62,0)*Calculations!$C$9</f>
        <v>0</v>
      </c>
      <c r="AZ53" s="71">
        <f>IF(ISNUMBER(MATCH(AZ$4,'Standardised Costs'!$E$62:$H62,0)),'Standardised Costs'!$C$62,0)*Calculations!$C$9</f>
        <v>0</v>
      </c>
      <c r="BA53" s="71">
        <f>IF(ISNUMBER(MATCH(BA$4,'Standardised Costs'!$E$62:$H62,0)),'Standardised Costs'!$C$62,0)*Calculations!$C$9</f>
        <v>0</v>
      </c>
      <c r="BB53" s="71">
        <f>IF(ISNUMBER(MATCH(BB$4,'Standardised Costs'!$E$62:$H62,0)),'Standardised Costs'!$C$62,0)*Calculations!$C$9</f>
        <v>0</v>
      </c>
      <c r="BC53" s="71">
        <f>IF(ISNUMBER(MATCH(BC$4,'Standardised Costs'!$E$62:$H62,0)),'Standardised Costs'!$C$62,0)*Calculations!$C$9</f>
        <v>0</v>
      </c>
      <c r="BD53" s="71">
        <f>IF(ISNUMBER(MATCH(BD$4,'Standardised Costs'!$E$62:$H62,0)),'Standardised Costs'!$C$62,0)*Calculations!$C$9</f>
        <v>0</v>
      </c>
      <c r="BE53" s="71">
        <f>IF(ISNUMBER(MATCH(BE$4,'Standardised Costs'!$E$62:$H62,0)),'Standardised Costs'!$C$62,0)*Calculations!$C$9</f>
        <v>0</v>
      </c>
      <c r="BF53" s="71">
        <f>IF(ISNUMBER(MATCH(BF$4,'Standardised Costs'!$E$62:$H62,0)),'Standardised Costs'!$C$62,0)*Calculations!$C$9</f>
        <v>0</v>
      </c>
      <c r="BG53" s="71">
        <f>IF(ISNUMBER(MATCH(BG$4,'Standardised Costs'!$E$62:$H62,0)),'Standardised Costs'!$C$62,0)*Calculations!$C$9</f>
        <v>0</v>
      </c>
      <c r="BH53" s="71">
        <f>IF(ISNUMBER(MATCH(BH$4,'Standardised Costs'!$E$62:$H62,0)),'Standardised Costs'!$C$62,0)*Calculations!$C$9</f>
        <v>0</v>
      </c>
      <c r="BI53" s="71">
        <f>IF(ISNUMBER(MATCH(BI$4,'Standardised Costs'!$E$62:$H62,0)),'Standardised Costs'!$C$62,0)*Calculations!$C$9</f>
        <v>0</v>
      </c>
      <c r="BJ53" s="71">
        <f>IF(ISNUMBER(MATCH(BJ$4,'Standardised Costs'!$E$62:$H62,0)),'Standardised Costs'!$C$62,0)*Calculations!$C$9</f>
        <v>0</v>
      </c>
      <c r="BK53" s="71">
        <f>IF(ISNUMBER(MATCH(BK$4,'Standardised Costs'!$E$62:$H62,0)),'Standardised Costs'!$C$62,0)*Calculations!$C$9</f>
        <v>0</v>
      </c>
      <c r="BL53" s="71">
        <f>IF(ISNUMBER(MATCH(BL$4,'Standardised Costs'!$E$62:$H62,0)),'Standardised Costs'!$C$62,0)*Calculations!$C$9</f>
        <v>0</v>
      </c>
      <c r="BM53" s="71">
        <f>IF(ISNUMBER(MATCH(BM$4,'Standardised Costs'!$E$62:$H62,0)),'Standardised Costs'!$C$62,0)*Calculations!$C$9</f>
        <v>0</v>
      </c>
      <c r="BN53" s="71">
        <f>IF(ISNUMBER(MATCH(BN$4,'Standardised Costs'!$E$62:$H62,0)),'Standardised Costs'!$C$62,0)*Calculations!$C$9</f>
        <v>0</v>
      </c>
      <c r="BO53" s="71">
        <f>IF(ISNUMBER(MATCH(BO$4,'Standardised Costs'!$E$62:$H62,0)),'Standardised Costs'!$C$62,0)*Calculations!$C$9</f>
        <v>0</v>
      </c>
      <c r="BP53" s="71">
        <f>IF(ISNUMBER(MATCH(BP$4,'Standardised Costs'!$E$62:$H62,0)),'Standardised Costs'!$C$62,0)*Calculations!$C$9</f>
        <v>0</v>
      </c>
      <c r="BQ53" s="71">
        <f>IF(ISNUMBER(MATCH(BQ$4,'Standardised Costs'!$E$62:$H62,0)),'Standardised Costs'!$C$62,0)*Calculations!$C$9</f>
        <v>0</v>
      </c>
      <c r="BR53" s="71">
        <f>IF(ISNUMBER(MATCH(BR$4,'Standardised Costs'!$E$62:$H62,0)),'Standardised Costs'!$C$62,0)*Calculations!$C$9</f>
        <v>0</v>
      </c>
      <c r="BS53" s="71">
        <f>IF(ISNUMBER(MATCH(BS$4,'Standardised Costs'!$E$62:$H62,0)),'Standardised Costs'!$C$62,0)*Calculations!$C$9</f>
        <v>0</v>
      </c>
      <c r="BT53" s="71">
        <f>IF(ISNUMBER(MATCH(BT$4,'Standardised Costs'!$E$62:$H62,0)),'Standardised Costs'!$C$62,0)*Calculations!$C$9</f>
        <v>0</v>
      </c>
      <c r="BU53" s="71">
        <f>IF(ISNUMBER(MATCH(BU$4,'Standardised Costs'!$E$62:$H62,0)),'Standardised Costs'!$C$62,0)*Calculations!$C$9</f>
        <v>0</v>
      </c>
      <c r="BV53" s="71">
        <f>IF(ISNUMBER(MATCH(BV$4,'Standardised Costs'!$E$62:$H62,0)),'Standardised Costs'!$C$62,0)*Calculations!$C$9</f>
        <v>0</v>
      </c>
      <c r="BW53" s="71">
        <f>IF(ISNUMBER(MATCH(BW$4,'Standardised Costs'!$E$62:$H62,0)),'Standardised Costs'!$C$62,0)*Calculations!$C$9</f>
        <v>0</v>
      </c>
      <c r="BX53" s="71">
        <f>IF(ISNUMBER(MATCH(BX$4,'Standardised Costs'!$E$62:$H62,0)),'Standardised Costs'!$C$62,0)*Calculations!$C$9</f>
        <v>0</v>
      </c>
      <c r="BY53" s="71">
        <f>IF(ISNUMBER(MATCH(BY$4,'Standardised Costs'!$E$62:$H62,0)),'Standardised Costs'!$C$62,0)*Calculations!$C$9</f>
        <v>0</v>
      </c>
      <c r="BZ53" s="71">
        <f>IF(ISNUMBER(MATCH(BZ$4,'Standardised Costs'!$E$62:$H62,0)),'Standardised Costs'!$C$62,0)*Calculations!$C$9</f>
        <v>0</v>
      </c>
      <c r="CA53" s="71">
        <f>IF(ISNUMBER(MATCH(CA$4,'Standardised Costs'!$E$62:$H62,0)),'Standardised Costs'!$C$62,0)*Calculations!$C$9</f>
        <v>0</v>
      </c>
      <c r="CB53" s="71">
        <f>IF(ISNUMBER(MATCH(CB$4,'Standardised Costs'!$E$62:$H62,0)),'Standardised Costs'!$C$62,0)*Calculations!$C$9</f>
        <v>0</v>
      </c>
      <c r="CC53" s="71">
        <f>IF(ISNUMBER(MATCH(CC$4,'Standardised Costs'!$E$62:$H62,0)),'Standardised Costs'!$C$62,0)*Calculations!$C$9</f>
        <v>0</v>
      </c>
      <c r="CD53" s="71">
        <f>IF(ISNUMBER(MATCH(CD$4,'Standardised Costs'!$E$62:$H62,0)),'Standardised Costs'!$C$62,0)*Calculations!$C$9</f>
        <v>0</v>
      </c>
      <c r="CE53" s="71">
        <f>IF(ISNUMBER(MATCH(CE$4,'Standardised Costs'!$E$62:$H62,0)),'Standardised Costs'!$C$62,0)*Calculations!$C$9</f>
        <v>0</v>
      </c>
      <c r="CF53" s="71">
        <f>IF(ISNUMBER(MATCH(CF$4,'Standardised Costs'!$E$62:$H62,0)),'Standardised Costs'!$C$62,0)*Calculations!$C$9</f>
        <v>0</v>
      </c>
      <c r="CG53" s="71">
        <f>IF(ISNUMBER(MATCH(CG$4,'Standardised Costs'!$E$62:$H62,0)),'Standardised Costs'!$C$62,0)*Calculations!$C$9</f>
        <v>0</v>
      </c>
      <c r="CH53" s="71">
        <f>IF(ISNUMBER(MATCH(CH$4,'Standardised Costs'!$E$62:$H62,0)),'Standardised Costs'!$C$62,0)*Calculations!$C$9</f>
        <v>0</v>
      </c>
      <c r="CI53" s="71">
        <f>IF(ISNUMBER(MATCH(CI$4,'Standardised Costs'!$E$62:$H62,0)),'Standardised Costs'!$C$62,0)*Calculations!$C$9</f>
        <v>0</v>
      </c>
      <c r="CJ53" s="71">
        <f>IF(ISNUMBER(MATCH(CJ$4,'Standardised Costs'!$E$62:$H62,0)),'Standardised Costs'!$C$62,0)*Calculations!$C$9</f>
        <v>0</v>
      </c>
      <c r="CK53" s="71">
        <f>IF(ISNUMBER(MATCH(CK$4,'Standardised Costs'!$E$62:$H62,0)),'Standardised Costs'!$C$62,0)*Calculations!$C$9</f>
        <v>0</v>
      </c>
      <c r="CL53" s="71">
        <f>IF(ISNUMBER(MATCH(CL$4,'Standardised Costs'!$E$62:$H62,0)),'Standardised Costs'!$C$62,0)*Calculations!$C$9</f>
        <v>0</v>
      </c>
      <c r="CM53" s="71">
        <f>IF(ISNUMBER(MATCH(CM$4,'Standardised Costs'!$E$62:$H62,0)),'Standardised Costs'!$C$62,0)*Calculations!$C$9</f>
        <v>0</v>
      </c>
      <c r="CN53" s="71">
        <f>IF(ISNUMBER(MATCH(CN$4,'Standardised Costs'!$E$62:$H62,0)),'Standardised Costs'!$C$62,0)*Calculations!$C$9</f>
        <v>0</v>
      </c>
      <c r="CO53" s="71">
        <f>IF(ISNUMBER(MATCH(CO$4,'Standardised Costs'!$E$62:$H62,0)),'Standardised Costs'!$C$62,0)*Calculations!$C$9</f>
        <v>0</v>
      </c>
      <c r="CP53" s="71">
        <f>IF(ISNUMBER(MATCH(CP$4,'Standardised Costs'!$E$62:$H62,0)),'Standardised Costs'!$C$62,0)*Calculations!$C$9</f>
        <v>0</v>
      </c>
      <c r="CQ53" s="71">
        <f>IF(ISNUMBER(MATCH(CQ$4,'Standardised Costs'!$E$62:$H62,0)),'Standardised Costs'!$C$62,0)*Calculations!$C$9</f>
        <v>0</v>
      </c>
      <c r="CR53" s="71">
        <f>IF(ISNUMBER(MATCH(CR$4,'Standardised Costs'!$E$62:$H62,0)),'Standardised Costs'!$C$62,0)*Calculations!$C$9</f>
        <v>0</v>
      </c>
      <c r="CS53" s="71">
        <f>IF(ISNUMBER(MATCH(CS$4,'Standardised Costs'!$E$62:$H62,0)),'Standardised Costs'!$C$62,0)*Calculations!$C$9</f>
        <v>0</v>
      </c>
      <c r="CT53" s="71">
        <f>IF(ISNUMBER(MATCH(CT$4,'Standardised Costs'!$E$62:$H62,0)),'Standardised Costs'!$C$62,0)*Calculations!$C$9</f>
        <v>0</v>
      </c>
      <c r="CU53" s="71">
        <f>IF(ISNUMBER(MATCH(CU$4,'Standardised Costs'!$E$62:$H62,0)),'Standardised Costs'!$C$62,0)*Calculations!$C$9</f>
        <v>0</v>
      </c>
      <c r="CV53" s="71">
        <f>IF(ISNUMBER(MATCH(CV$4,'Standardised Costs'!$E$62:$H62,0)),'Standardised Costs'!$C$62,0)*Calculations!$C$9</f>
        <v>0</v>
      </c>
      <c r="CW53" s="71">
        <f>IF(ISNUMBER(MATCH(CW$4,'Standardised Costs'!$E$62:$H62,0)),'Standardised Costs'!$C$62,0)*Calculations!$C$9</f>
        <v>0</v>
      </c>
      <c r="CX53" s="71">
        <f>IF(ISNUMBER(MATCH(CX$4,'Standardised Costs'!$E$62:$H62,0)),'Standardised Costs'!$C$62,0)*Calculations!$C$9</f>
        <v>0</v>
      </c>
      <c r="CY53" s="71">
        <f>IF(ISNUMBER(MATCH(CY$4,'Standardised Costs'!$E$62:$H62,0)),'Standardised Costs'!$C$62,0)*Calculations!$C$9</f>
        <v>0</v>
      </c>
    </row>
    <row r="54" spans="1:103" s="68" customFormat="1" ht="12.75" customHeight="1" x14ac:dyDescent="0.2">
      <c r="A54" s="328"/>
      <c r="B54" s="73" t="s">
        <v>228</v>
      </c>
      <c r="C54" s="72">
        <f t="shared" si="1"/>
        <v>0</v>
      </c>
      <c r="D54" s="71">
        <f>IF(ISNUMBER(MATCH(D$4,'Standardised Costs'!$E$63:$H63,0)),'Standardised Costs'!$C$63,0)*Calculations!$C$9</f>
        <v>0</v>
      </c>
      <c r="E54" s="71">
        <f>IF(ISNUMBER(MATCH(E$4,'Standardised Costs'!$E$63:$H63,0)),'Standardised Costs'!$C$63,0)*Calculations!$C$9</f>
        <v>0</v>
      </c>
      <c r="F54" s="71">
        <f>IF(ISNUMBER(MATCH(F$4,'Standardised Costs'!$E$63:$H63,0)),'Standardised Costs'!$C$63,0)*Calculations!$C$9</f>
        <v>0</v>
      </c>
      <c r="G54" s="71">
        <f>IF(ISNUMBER(MATCH(G$4,'Standardised Costs'!$E$63:$H63,0)),'Standardised Costs'!$C$63,0)*Calculations!$C$9</f>
        <v>0</v>
      </c>
      <c r="H54" s="71">
        <f>IF(ISNUMBER(MATCH(H$4,'Standardised Costs'!$E$63:$H63,0)),'Standardised Costs'!$C$63,0)*Calculations!$C$9</f>
        <v>0</v>
      </c>
      <c r="I54" s="71">
        <f>IF(ISNUMBER(MATCH(I$4,'Standardised Costs'!$E$63:$H63,0)),'Standardised Costs'!$C$63,0)*Calculations!$C$9</f>
        <v>0</v>
      </c>
      <c r="J54" s="71">
        <f>IF(ISNUMBER(MATCH(J$4,'Standardised Costs'!$E$63:$H63,0)),'Standardised Costs'!$C$63,0)*Calculations!$C$9</f>
        <v>0</v>
      </c>
      <c r="K54" s="71">
        <f>IF(ISNUMBER(MATCH(K$4,'Standardised Costs'!$E$63:$H63,0)),'Standardised Costs'!$C$63,0)*Calculations!$C$9</f>
        <v>0</v>
      </c>
      <c r="L54" s="71">
        <f>IF(ISNUMBER(MATCH(L$4,'Standardised Costs'!$E$63:$H63,0)),'Standardised Costs'!$C$63,0)*Calculations!$C$9</f>
        <v>0</v>
      </c>
      <c r="M54" s="71">
        <f>IF(ISNUMBER(MATCH(M$4,'Standardised Costs'!$E$63:$H63,0)),'Standardised Costs'!$C$63,0)*Calculations!$C$9</f>
        <v>0</v>
      </c>
      <c r="N54" s="71">
        <f>IF(ISNUMBER(MATCH(N$4,'Standardised Costs'!$E$63:$H63,0)),'Standardised Costs'!$C$63,0)*Calculations!$C$9</f>
        <v>0</v>
      </c>
      <c r="O54" s="71">
        <f>IF(ISNUMBER(MATCH(O$4,'Standardised Costs'!$E$63:$H63,0)),'Standardised Costs'!$C$63,0)*Calculations!$C$9</f>
        <v>0</v>
      </c>
      <c r="P54" s="71">
        <f>IF(ISNUMBER(MATCH(P$4,'Standardised Costs'!$E$63:$H63,0)),'Standardised Costs'!$C$63,0)*Calculations!$C$9</f>
        <v>0</v>
      </c>
      <c r="Q54" s="71">
        <f>IF(ISNUMBER(MATCH(Q$4,'Standardised Costs'!$E$63:$H63,0)),'Standardised Costs'!$C$63,0)*Calculations!$C$9</f>
        <v>0</v>
      </c>
      <c r="R54" s="71">
        <f>IF(ISNUMBER(MATCH(R$4,'Standardised Costs'!$E$63:$H63,0)),'Standardised Costs'!$C$63,0)*Calculations!$C$9</f>
        <v>0</v>
      </c>
      <c r="S54" s="71">
        <f>IF(ISNUMBER(MATCH(S$4,'Standardised Costs'!$E$63:$H63,0)),'Standardised Costs'!$C$63,0)*Calculations!$C$9</f>
        <v>0</v>
      </c>
      <c r="T54" s="71">
        <f>IF(ISNUMBER(MATCH(T$4,'Standardised Costs'!$E$63:$H63,0)),'Standardised Costs'!$C$63,0)*Calculations!$C$9</f>
        <v>0</v>
      </c>
      <c r="U54" s="71">
        <f>IF(ISNUMBER(MATCH(U$4,'Standardised Costs'!$E$63:$H63,0)),'Standardised Costs'!$C$63,0)*Calculations!$C$9</f>
        <v>0</v>
      </c>
      <c r="V54" s="71">
        <f>IF(ISNUMBER(MATCH(V$4,'Standardised Costs'!$E$63:$H63,0)),'Standardised Costs'!$C$63,0)*Calculations!$C$9</f>
        <v>0</v>
      </c>
      <c r="W54" s="71">
        <f>IF(ISNUMBER(MATCH(W$4,'Standardised Costs'!$E$63:$H63,0)),'Standardised Costs'!$C$63,0)*Calculations!$C$9</f>
        <v>0</v>
      </c>
      <c r="X54" s="71">
        <f>IF(ISNUMBER(MATCH(X$4,'Standardised Costs'!$E$63:$H63,0)),'Standardised Costs'!$C$63,0)*Calculations!$C$9</f>
        <v>0</v>
      </c>
      <c r="Y54" s="71">
        <f>IF(ISNUMBER(MATCH(Y$4,'Standardised Costs'!$E$63:$H63,0)),'Standardised Costs'!$C$63,0)*Calculations!$C$9</f>
        <v>0</v>
      </c>
      <c r="Z54" s="71">
        <f>IF(ISNUMBER(MATCH(Z$4,'Standardised Costs'!$E$63:$H63,0)),'Standardised Costs'!$C$63,0)*Calculations!$C$9</f>
        <v>0</v>
      </c>
      <c r="AA54" s="71">
        <f>IF(ISNUMBER(MATCH(AA$4,'Standardised Costs'!$E$63:$H63,0)),'Standardised Costs'!$C$63,0)*Calculations!$C$9</f>
        <v>0</v>
      </c>
      <c r="AB54" s="71">
        <f>IF(ISNUMBER(MATCH(AB$4,'Standardised Costs'!$E$63:$H63,0)),'Standardised Costs'!$C$63,0)*Calculations!$C$9</f>
        <v>0</v>
      </c>
      <c r="AC54" s="71">
        <f>IF(ISNUMBER(MATCH(AC$4,'Standardised Costs'!$E$63:$H63,0)),'Standardised Costs'!$C$63,0)*Calculations!$C$9</f>
        <v>0</v>
      </c>
      <c r="AD54" s="71">
        <f>IF(ISNUMBER(MATCH(AD$4,'Standardised Costs'!$E$63:$H63,0)),'Standardised Costs'!$C$63,0)*Calculations!$C$9</f>
        <v>0</v>
      </c>
      <c r="AE54" s="71">
        <f>IF(ISNUMBER(MATCH(AE$4,'Standardised Costs'!$E$63:$H63,0)),'Standardised Costs'!$C$63,0)*Calculations!$C$9</f>
        <v>0</v>
      </c>
      <c r="AF54" s="71">
        <f>IF(ISNUMBER(MATCH(AF$4,'Standardised Costs'!$E$63:$H63,0)),'Standardised Costs'!$C$63,0)*Calculations!$C$9</f>
        <v>0</v>
      </c>
      <c r="AG54" s="71">
        <f>IF(ISNUMBER(MATCH(AG$4,'Standardised Costs'!$E$63:$H63,0)),'Standardised Costs'!$C$63,0)*Calculations!$C$9</f>
        <v>0</v>
      </c>
      <c r="AH54" s="71">
        <f>IF(ISNUMBER(MATCH(AH$4,'Standardised Costs'!$E$63:$H63,0)),'Standardised Costs'!$C$63,0)*Calculations!$C$9</f>
        <v>0</v>
      </c>
      <c r="AI54" s="71">
        <f>IF(ISNUMBER(MATCH(AI$4,'Standardised Costs'!$E$63:$H63,0)),'Standardised Costs'!$C$63,0)*Calculations!$C$9</f>
        <v>0</v>
      </c>
      <c r="AJ54" s="71">
        <f>IF(ISNUMBER(MATCH(AJ$4,'Standardised Costs'!$E$63:$H63,0)),'Standardised Costs'!$C$63,0)*Calculations!$C$9</f>
        <v>0</v>
      </c>
      <c r="AK54" s="71">
        <f>IF(ISNUMBER(MATCH(AK$4,'Standardised Costs'!$E$63:$H63,0)),'Standardised Costs'!$C$63,0)*Calculations!$C$9</f>
        <v>0</v>
      </c>
      <c r="AL54" s="71">
        <f>IF(ISNUMBER(MATCH(AL$4,'Standardised Costs'!$E$63:$H63,0)),'Standardised Costs'!$C$63,0)*Calculations!$C$9</f>
        <v>0</v>
      </c>
      <c r="AM54" s="71">
        <f>IF(ISNUMBER(MATCH(AM$4,'Standardised Costs'!$E$63:$H63,0)),'Standardised Costs'!$C$63,0)*Calculations!$C$9</f>
        <v>0</v>
      </c>
      <c r="AN54" s="71">
        <f>IF(ISNUMBER(MATCH(AN$4,'Standardised Costs'!$E$63:$H63,0)),'Standardised Costs'!$C$63,0)*Calculations!$C$9</f>
        <v>0</v>
      </c>
      <c r="AO54" s="71">
        <f>IF(ISNUMBER(MATCH(AO$4,'Standardised Costs'!$E$63:$H63,0)),'Standardised Costs'!$C$63,0)*Calculations!$C$9</f>
        <v>0</v>
      </c>
      <c r="AP54" s="71">
        <f>IF(ISNUMBER(MATCH(AP$4,'Standardised Costs'!$E$63:$H63,0)),'Standardised Costs'!$C$63,0)*Calculations!$C$9</f>
        <v>0</v>
      </c>
      <c r="AQ54" s="71">
        <f>IF(ISNUMBER(MATCH(AQ$4,'Standardised Costs'!$E$63:$H63,0)),'Standardised Costs'!$C$63,0)*Calculations!$C$9</f>
        <v>0</v>
      </c>
      <c r="AR54" s="71">
        <f>IF(ISNUMBER(MATCH(AR$4,'Standardised Costs'!$E$63:$H63,0)),'Standardised Costs'!$C$63,0)*Calculations!$C$9</f>
        <v>0</v>
      </c>
      <c r="AS54" s="71">
        <f>IF(ISNUMBER(MATCH(AS$4,'Standardised Costs'!$E$63:$H63,0)),'Standardised Costs'!$C$63,0)*Calculations!$C$9</f>
        <v>0</v>
      </c>
      <c r="AT54" s="71">
        <f>IF(ISNUMBER(MATCH(AT$4,'Standardised Costs'!$E$63:$H63,0)),'Standardised Costs'!$C$63,0)*Calculations!$C$9</f>
        <v>0</v>
      </c>
      <c r="AU54" s="71">
        <f>IF(ISNUMBER(MATCH(AU$4,'Standardised Costs'!$E$63:$H63,0)),'Standardised Costs'!$C$63,0)*Calculations!$C$9</f>
        <v>0</v>
      </c>
      <c r="AV54" s="71">
        <f>IF(ISNUMBER(MATCH(AV$4,'Standardised Costs'!$E$63:$H63,0)),'Standardised Costs'!$C$63,0)*Calculations!$C$9</f>
        <v>0</v>
      </c>
      <c r="AW54" s="71">
        <f>IF(ISNUMBER(MATCH(AW$4,'Standardised Costs'!$E$63:$H63,0)),'Standardised Costs'!$C$63,0)*Calculations!$C$9</f>
        <v>0</v>
      </c>
      <c r="AX54" s="71">
        <f>IF(ISNUMBER(MATCH(AX$4,'Standardised Costs'!$E$63:$H63,0)),'Standardised Costs'!$C$63,0)*Calculations!$C$9</f>
        <v>0</v>
      </c>
      <c r="AY54" s="71">
        <f>IF(ISNUMBER(MATCH(AY$4,'Standardised Costs'!$E$63:$H63,0)),'Standardised Costs'!$C$63,0)*Calculations!$C$9</f>
        <v>0</v>
      </c>
      <c r="AZ54" s="71">
        <f>IF(ISNUMBER(MATCH(AZ$4,'Standardised Costs'!$E$63:$H63,0)),'Standardised Costs'!$C$63,0)*Calculations!$C$9</f>
        <v>0</v>
      </c>
      <c r="BA54" s="71">
        <f>IF(ISNUMBER(MATCH(BA$4,'Standardised Costs'!$E$63:$H63,0)),'Standardised Costs'!$C$63,0)*Calculations!$C$9</f>
        <v>0</v>
      </c>
      <c r="BB54" s="71">
        <f>IF(ISNUMBER(MATCH(BB$4,'Standardised Costs'!$E$63:$H63,0)),'Standardised Costs'!$C$63,0)*Calculations!$C$9</f>
        <v>0</v>
      </c>
      <c r="BC54" s="71">
        <f>IF(ISNUMBER(MATCH(BC$4,'Standardised Costs'!$E$63:$H63,0)),'Standardised Costs'!$C$63,0)*Calculations!$C$9</f>
        <v>0</v>
      </c>
      <c r="BD54" s="71">
        <f>IF(ISNUMBER(MATCH(BD$4,'Standardised Costs'!$E$63:$H63,0)),'Standardised Costs'!$C$63,0)*Calculations!$C$9</f>
        <v>0</v>
      </c>
      <c r="BE54" s="71">
        <f>IF(ISNUMBER(MATCH(BE$4,'Standardised Costs'!$E$63:$H63,0)),'Standardised Costs'!$C$63,0)*Calculations!$C$9</f>
        <v>0</v>
      </c>
      <c r="BF54" s="71">
        <f>IF(ISNUMBER(MATCH(BF$4,'Standardised Costs'!$E$63:$H63,0)),'Standardised Costs'!$C$63,0)*Calculations!$C$9</f>
        <v>0</v>
      </c>
      <c r="BG54" s="71">
        <f>IF(ISNUMBER(MATCH(BG$4,'Standardised Costs'!$E$63:$H63,0)),'Standardised Costs'!$C$63,0)*Calculations!$C$9</f>
        <v>0</v>
      </c>
      <c r="BH54" s="71">
        <f>IF(ISNUMBER(MATCH(BH$4,'Standardised Costs'!$E$63:$H63,0)),'Standardised Costs'!$C$63,0)*Calculations!$C$9</f>
        <v>0</v>
      </c>
      <c r="BI54" s="71">
        <f>IF(ISNUMBER(MATCH(BI$4,'Standardised Costs'!$E$63:$H63,0)),'Standardised Costs'!$C$63,0)*Calculations!$C$9</f>
        <v>0</v>
      </c>
      <c r="BJ54" s="71">
        <f>IF(ISNUMBER(MATCH(BJ$4,'Standardised Costs'!$E$63:$H63,0)),'Standardised Costs'!$C$63,0)*Calculations!$C$9</f>
        <v>0</v>
      </c>
      <c r="BK54" s="71">
        <f>IF(ISNUMBER(MATCH(BK$4,'Standardised Costs'!$E$63:$H63,0)),'Standardised Costs'!$C$63,0)*Calculations!$C$9</f>
        <v>0</v>
      </c>
      <c r="BL54" s="71">
        <f>IF(ISNUMBER(MATCH(BL$4,'Standardised Costs'!$E$63:$H63,0)),'Standardised Costs'!$C$63,0)*Calculations!$C$9</f>
        <v>0</v>
      </c>
      <c r="BM54" s="71">
        <f>IF(ISNUMBER(MATCH(BM$4,'Standardised Costs'!$E$63:$H63,0)),'Standardised Costs'!$C$63,0)*Calculations!$C$9</f>
        <v>0</v>
      </c>
      <c r="BN54" s="71">
        <f>IF(ISNUMBER(MATCH(BN$4,'Standardised Costs'!$E$63:$H63,0)),'Standardised Costs'!$C$63,0)*Calculations!$C$9</f>
        <v>0</v>
      </c>
      <c r="BO54" s="71">
        <f>IF(ISNUMBER(MATCH(BO$4,'Standardised Costs'!$E$63:$H63,0)),'Standardised Costs'!$C$63,0)*Calculations!$C$9</f>
        <v>0</v>
      </c>
      <c r="BP54" s="71">
        <f>IF(ISNUMBER(MATCH(BP$4,'Standardised Costs'!$E$63:$H63,0)),'Standardised Costs'!$C$63,0)*Calculations!$C$9</f>
        <v>0</v>
      </c>
      <c r="BQ54" s="71">
        <f>IF(ISNUMBER(MATCH(BQ$4,'Standardised Costs'!$E$63:$H63,0)),'Standardised Costs'!$C$63,0)*Calculations!$C$9</f>
        <v>0</v>
      </c>
      <c r="BR54" s="71">
        <f>IF(ISNUMBER(MATCH(BR$4,'Standardised Costs'!$E$63:$H63,0)),'Standardised Costs'!$C$63,0)*Calculations!$C$9</f>
        <v>0</v>
      </c>
      <c r="BS54" s="71">
        <f>IF(ISNUMBER(MATCH(BS$4,'Standardised Costs'!$E$63:$H63,0)),'Standardised Costs'!$C$63,0)*Calculations!$C$9</f>
        <v>0</v>
      </c>
      <c r="BT54" s="71">
        <f>IF(ISNUMBER(MATCH(BT$4,'Standardised Costs'!$E$63:$H63,0)),'Standardised Costs'!$C$63,0)*Calculations!$C$9</f>
        <v>0</v>
      </c>
      <c r="BU54" s="71">
        <f>IF(ISNUMBER(MATCH(BU$4,'Standardised Costs'!$E$63:$H63,0)),'Standardised Costs'!$C$63,0)*Calculations!$C$9</f>
        <v>0</v>
      </c>
      <c r="BV54" s="71">
        <f>IF(ISNUMBER(MATCH(BV$4,'Standardised Costs'!$E$63:$H63,0)),'Standardised Costs'!$C$63,0)*Calculations!$C$9</f>
        <v>0</v>
      </c>
      <c r="BW54" s="71">
        <f>IF(ISNUMBER(MATCH(BW$4,'Standardised Costs'!$E$63:$H63,0)),'Standardised Costs'!$C$63,0)*Calculations!$C$9</f>
        <v>0</v>
      </c>
      <c r="BX54" s="71">
        <f>IF(ISNUMBER(MATCH(BX$4,'Standardised Costs'!$E$63:$H63,0)),'Standardised Costs'!$C$63,0)*Calculations!$C$9</f>
        <v>0</v>
      </c>
      <c r="BY54" s="71">
        <f>IF(ISNUMBER(MATCH(BY$4,'Standardised Costs'!$E$63:$H63,0)),'Standardised Costs'!$C$63,0)*Calculations!$C$9</f>
        <v>0</v>
      </c>
      <c r="BZ54" s="71">
        <f>IF(ISNUMBER(MATCH(BZ$4,'Standardised Costs'!$E$63:$H63,0)),'Standardised Costs'!$C$63,0)*Calculations!$C$9</f>
        <v>0</v>
      </c>
      <c r="CA54" s="71">
        <f>IF(ISNUMBER(MATCH(CA$4,'Standardised Costs'!$E$63:$H63,0)),'Standardised Costs'!$C$63,0)*Calculations!$C$9</f>
        <v>0</v>
      </c>
      <c r="CB54" s="71">
        <f>IF(ISNUMBER(MATCH(CB$4,'Standardised Costs'!$E$63:$H63,0)),'Standardised Costs'!$C$63,0)*Calculations!$C$9</f>
        <v>0</v>
      </c>
      <c r="CC54" s="71">
        <f>IF(ISNUMBER(MATCH(CC$4,'Standardised Costs'!$E$63:$H63,0)),'Standardised Costs'!$C$63,0)*Calculations!$C$9</f>
        <v>0</v>
      </c>
      <c r="CD54" s="71">
        <f>IF(ISNUMBER(MATCH(CD$4,'Standardised Costs'!$E$63:$H63,0)),'Standardised Costs'!$C$63,0)*Calculations!$C$9</f>
        <v>0</v>
      </c>
      <c r="CE54" s="71">
        <f>IF(ISNUMBER(MATCH(CE$4,'Standardised Costs'!$E$63:$H63,0)),'Standardised Costs'!$C$63,0)*Calculations!$C$9</f>
        <v>0</v>
      </c>
      <c r="CF54" s="71">
        <f>IF(ISNUMBER(MATCH(CF$4,'Standardised Costs'!$E$63:$H63,0)),'Standardised Costs'!$C$63,0)*Calculations!$C$9</f>
        <v>0</v>
      </c>
      <c r="CG54" s="71">
        <f>IF(ISNUMBER(MATCH(CG$4,'Standardised Costs'!$E$63:$H63,0)),'Standardised Costs'!$C$63,0)*Calculations!$C$9</f>
        <v>0</v>
      </c>
      <c r="CH54" s="71">
        <f>IF(ISNUMBER(MATCH(CH$4,'Standardised Costs'!$E$63:$H63,0)),'Standardised Costs'!$C$63,0)*Calculations!$C$9</f>
        <v>0</v>
      </c>
      <c r="CI54" s="71">
        <f>IF(ISNUMBER(MATCH(CI$4,'Standardised Costs'!$E$63:$H63,0)),'Standardised Costs'!$C$63,0)*Calculations!$C$9</f>
        <v>0</v>
      </c>
      <c r="CJ54" s="71">
        <f>IF(ISNUMBER(MATCH(CJ$4,'Standardised Costs'!$E$63:$H63,0)),'Standardised Costs'!$C$63,0)*Calculations!$C$9</f>
        <v>0</v>
      </c>
      <c r="CK54" s="71">
        <f>IF(ISNUMBER(MATCH(CK$4,'Standardised Costs'!$E$63:$H63,0)),'Standardised Costs'!$C$63,0)*Calculations!$C$9</f>
        <v>0</v>
      </c>
      <c r="CL54" s="71">
        <f>IF(ISNUMBER(MATCH(CL$4,'Standardised Costs'!$E$63:$H63,0)),'Standardised Costs'!$C$63,0)*Calculations!$C$9</f>
        <v>0</v>
      </c>
      <c r="CM54" s="71">
        <f>IF(ISNUMBER(MATCH(CM$4,'Standardised Costs'!$E$63:$H63,0)),'Standardised Costs'!$C$63,0)*Calculations!$C$9</f>
        <v>0</v>
      </c>
      <c r="CN54" s="71">
        <f>IF(ISNUMBER(MATCH(CN$4,'Standardised Costs'!$E$63:$H63,0)),'Standardised Costs'!$C$63,0)*Calculations!$C$9</f>
        <v>0</v>
      </c>
      <c r="CO54" s="71">
        <f>IF(ISNUMBER(MATCH(CO$4,'Standardised Costs'!$E$63:$H63,0)),'Standardised Costs'!$C$63,0)*Calculations!$C$9</f>
        <v>0</v>
      </c>
      <c r="CP54" s="71">
        <f>IF(ISNUMBER(MATCH(CP$4,'Standardised Costs'!$E$63:$H63,0)),'Standardised Costs'!$C$63,0)*Calculations!$C$9</f>
        <v>0</v>
      </c>
      <c r="CQ54" s="71">
        <f>IF(ISNUMBER(MATCH(CQ$4,'Standardised Costs'!$E$63:$H63,0)),'Standardised Costs'!$C$63,0)*Calculations!$C$9</f>
        <v>0</v>
      </c>
      <c r="CR54" s="71">
        <f>IF(ISNUMBER(MATCH(CR$4,'Standardised Costs'!$E$63:$H63,0)),'Standardised Costs'!$C$63,0)*Calculations!$C$9</f>
        <v>0</v>
      </c>
      <c r="CS54" s="71">
        <f>IF(ISNUMBER(MATCH(CS$4,'Standardised Costs'!$E$63:$H63,0)),'Standardised Costs'!$C$63,0)*Calculations!$C$9</f>
        <v>0</v>
      </c>
      <c r="CT54" s="71">
        <f>IF(ISNUMBER(MATCH(CT$4,'Standardised Costs'!$E$63:$H63,0)),'Standardised Costs'!$C$63,0)*Calculations!$C$9</f>
        <v>0</v>
      </c>
      <c r="CU54" s="71">
        <f>IF(ISNUMBER(MATCH(CU$4,'Standardised Costs'!$E$63:$H63,0)),'Standardised Costs'!$C$63,0)*Calculations!$C$9</f>
        <v>0</v>
      </c>
      <c r="CV54" s="71">
        <f>IF(ISNUMBER(MATCH(CV$4,'Standardised Costs'!$E$63:$H63,0)),'Standardised Costs'!$C$63,0)*Calculations!$C$9</f>
        <v>0</v>
      </c>
      <c r="CW54" s="71">
        <f>IF(ISNUMBER(MATCH(CW$4,'Standardised Costs'!$E$63:$H63,0)),'Standardised Costs'!$C$63,0)*Calculations!$C$9</f>
        <v>0</v>
      </c>
      <c r="CX54" s="71">
        <f>IF(ISNUMBER(MATCH(CX$4,'Standardised Costs'!$E$63:$H63,0)),'Standardised Costs'!$C$63,0)*Calculations!$C$9</f>
        <v>0</v>
      </c>
      <c r="CY54" s="71">
        <f>IF(ISNUMBER(MATCH(CY$4,'Standardised Costs'!$E$63:$H63,0)),'Standardised Costs'!$C$63,0)*Calculations!$C$9</f>
        <v>0</v>
      </c>
    </row>
    <row r="55" spans="1:103" s="68" customFormat="1" ht="12.75" customHeight="1" x14ac:dyDescent="0.2">
      <c r="A55" s="328"/>
      <c r="B55" s="73" t="s">
        <v>229</v>
      </c>
      <c r="C55" s="72">
        <f t="shared" si="1"/>
        <v>0</v>
      </c>
      <c r="D55" s="71">
        <f>IF(ISNUMBER(MATCH(D$4,'Standardised Costs'!$E$64:$H64,0)),'Standardised Costs'!$C$64,0)*(SUM(Calculations!$C$10,Calculations!$C$11))</f>
        <v>0</v>
      </c>
      <c r="E55" s="71">
        <f>IF(ISNUMBER(MATCH(E$4,'Standardised Costs'!$E$64:$H64,0)),'Standardised Costs'!$C$64,0)*(SUM(Calculations!$C$10,Calculations!$C$11))</f>
        <v>0</v>
      </c>
      <c r="F55" s="71">
        <f>IF(ISNUMBER(MATCH(F$4,'Standardised Costs'!$E$64:$H64,0)),'Standardised Costs'!$C$64,0)*(SUM(Calculations!$C$10,Calculations!$C$11))</f>
        <v>0</v>
      </c>
      <c r="G55" s="71">
        <f>IF(ISNUMBER(MATCH(G$4,'Standardised Costs'!$E$64:$H64,0)),'Standardised Costs'!$C$64,0)*(SUM(Calculations!$C$10,Calculations!$C$11))</f>
        <v>0</v>
      </c>
      <c r="H55" s="71">
        <f>IF(ISNUMBER(MATCH(H$4,'Standardised Costs'!$E$64:$H64,0)),'Standardised Costs'!$C$64,0)*(SUM(Calculations!$C$10,Calculations!$C$11))</f>
        <v>0</v>
      </c>
      <c r="I55" s="71">
        <f>IF(ISNUMBER(MATCH(I$4,'Standardised Costs'!$E$64:$H64,0)),'Standardised Costs'!$C$64,0)*(SUM(Calculations!$C$10,Calculations!$C$11))</f>
        <v>0</v>
      </c>
      <c r="J55" s="71">
        <f>IF(ISNUMBER(MATCH(J$4,'Standardised Costs'!$E$64:$H64,0)),'Standardised Costs'!$C$64,0)*(SUM(Calculations!$C$10,Calculations!$C$11))</f>
        <v>0</v>
      </c>
      <c r="K55" s="71">
        <f>IF(ISNUMBER(MATCH(K$4,'Standardised Costs'!$E$64:$H64,0)),'Standardised Costs'!$C$64,0)*(SUM(Calculations!$C$10,Calculations!$C$11))</f>
        <v>0</v>
      </c>
      <c r="L55" s="71">
        <f>IF(ISNUMBER(MATCH(L$4,'Standardised Costs'!$E$64:$H64,0)),'Standardised Costs'!$C$64,0)*(SUM(Calculations!$C$10,Calculations!$C$11))</f>
        <v>0</v>
      </c>
      <c r="M55" s="71">
        <f>IF(ISNUMBER(MATCH(M$4,'Standardised Costs'!$E$64:$H64,0)),'Standardised Costs'!$C$64,0)*(SUM(Calculations!$C$10,Calculations!$C$11))</f>
        <v>0</v>
      </c>
      <c r="N55" s="71">
        <f>IF(ISNUMBER(MATCH(N$4,'Standardised Costs'!$E$64:$H64,0)),'Standardised Costs'!$C$64,0)*(SUM(Calculations!$C$10,Calculations!$C$11))</f>
        <v>0</v>
      </c>
      <c r="O55" s="71">
        <f>IF(ISNUMBER(MATCH(O$4,'Standardised Costs'!$E$64:$H64,0)),'Standardised Costs'!$C$64,0)*(SUM(Calculations!$C$10,Calculations!$C$11))</f>
        <v>0</v>
      </c>
      <c r="P55" s="71">
        <f>IF(ISNUMBER(MATCH(P$4,'Standardised Costs'!$E$64:$H64,0)),'Standardised Costs'!$C$64,0)*(SUM(Calculations!$C$10,Calculations!$C$11))</f>
        <v>0</v>
      </c>
      <c r="Q55" s="71">
        <f>IF(ISNUMBER(MATCH(Q$4,'Standardised Costs'!$E$64:$H64,0)),'Standardised Costs'!$C$64,0)*(SUM(Calculations!$C$10,Calculations!$C$11))</f>
        <v>0</v>
      </c>
      <c r="R55" s="71">
        <f>IF(ISNUMBER(MATCH(R$4,'Standardised Costs'!$E$64:$H64,0)),'Standardised Costs'!$C$64,0)*(SUM(Calculations!$C$10,Calculations!$C$11))</f>
        <v>0</v>
      </c>
      <c r="S55" s="71">
        <f>IF(ISNUMBER(MATCH(S$4,'Standardised Costs'!$E$64:$H64,0)),'Standardised Costs'!$C$64,0)*(SUM(Calculations!$C$10,Calculations!$C$11))</f>
        <v>0</v>
      </c>
      <c r="T55" s="71">
        <f>IF(ISNUMBER(MATCH(T$4,'Standardised Costs'!$E$64:$H64,0)),'Standardised Costs'!$C$64,0)*(SUM(Calculations!$C$10,Calculations!$C$11))</f>
        <v>0</v>
      </c>
      <c r="U55" s="71">
        <f>IF(ISNUMBER(MATCH(U$4,'Standardised Costs'!$E$64:$H64,0)),'Standardised Costs'!$C$64,0)*(SUM(Calculations!$C$10,Calculations!$C$11))</f>
        <v>0</v>
      </c>
      <c r="V55" s="71">
        <f>IF(ISNUMBER(MATCH(V$4,'Standardised Costs'!$E$64:$H64,0)),'Standardised Costs'!$C$64,0)*(SUM(Calculations!$C$10,Calculations!$C$11))</f>
        <v>0</v>
      </c>
      <c r="W55" s="71">
        <f>IF(ISNUMBER(MATCH(W$4,'Standardised Costs'!$E$64:$H64,0)),'Standardised Costs'!$C$64,0)*(SUM(Calculations!$C$10,Calculations!$C$11))</f>
        <v>0</v>
      </c>
      <c r="X55" s="71">
        <f>IF(ISNUMBER(MATCH(X$4,'Standardised Costs'!$E$64:$H64,0)),'Standardised Costs'!$C$64,0)*(SUM(Calculations!$C$10,Calculations!$C$11))</f>
        <v>0</v>
      </c>
      <c r="Y55" s="71">
        <f>IF(ISNUMBER(MATCH(Y$4,'Standardised Costs'!$E$64:$H64,0)),'Standardised Costs'!$C$64,0)*(SUM(Calculations!$C$10,Calculations!$C$11))</f>
        <v>0</v>
      </c>
      <c r="Z55" s="71">
        <f>IF(ISNUMBER(MATCH(Z$4,'Standardised Costs'!$E$64:$H64,0)),'Standardised Costs'!$C$64,0)*(SUM(Calculations!$C$10,Calculations!$C$11))</f>
        <v>0</v>
      </c>
      <c r="AA55" s="71">
        <f>IF(ISNUMBER(MATCH(AA$4,'Standardised Costs'!$E$64:$H64,0)),'Standardised Costs'!$C$64,0)*(SUM(Calculations!$C$10,Calculations!$C$11))</f>
        <v>0</v>
      </c>
      <c r="AB55" s="71">
        <f>IF(ISNUMBER(MATCH(AB$4,'Standardised Costs'!$E$64:$H64,0)),'Standardised Costs'!$C$64,0)*(SUM(Calculations!$C$10,Calculations!$C$11))</f>
        <v>0</v>
      </c>
      <c r="AC55" s="71">
        <f>IF(ISNUMBER(MATCH(AC$4,'Standardised Costs'!$E$64:$H64,0)),'Standardised Costs'!$C$64,0)*(SUM(Calculations!$C$10,Calculations!$C$11))</f>
        <v>0</v>
      </c>
      <c r="AD55" s="71">
        <f>IF(ISNUMBER(MATCH(AD$4,'Standardised Costs'!$E$64:$H64,0)),'Standardised Costs'!$C$64,0)*(SUM(Calculations!$C$10,Calculations!$C$11))</f>
        <v>0</v>
      </c>
      <c r="AE55" s="71">
        <f>IF(ISNUMBER(MATCH(AE$4,'Standardised Costs'!$E$64:$H64,0)),'Standardised Costs'!$C$64,0)*(SUM(Calculations!$C$10,Calculations!$C$11))</f>
        <v>0</v>
      </c>
      <c r="AF55" s="71">
        <f>IF(ISNUMBER(MATCH(AF$4,'Standardised Costs'!$E$64:$H64,0)),'Standardised Costs'!$C$64,0)*(SUM(Calculations!$C$10,Calculations!$C$11))</f>
        <v>0</v>
      </c>
      <c r="AG55" s="71">
        <f>IF(ISNUMBER(MATCH(AG$4,'Standardised Costs'!$E$64:$H64,0)),'Standardised Costs'!$C$64,0)*(SUM(Calculations!$C$10,Calculations!$C$11))</f>
        <v>0</v>
      </c>
      <c r="AH55" s="71">
        <f>IF(ISNUMBER(MATCH(AH$4,'Standardised Costs'!$E$64:$H64,0)),'Standardised Costs'!$C$64,0)*(SUM(Calculations!$C$10,Calculations!$C$11))</f>
        <v>0</v>
      </c>
      <c r="AI55" s="71">
        <f>IF(ISNUMBER(MATCH(AI$4,'Standardised Costs'!$E$64:$H64,0)),'Standardised Costs'!$C$64,0)*(SUM(Calculations!$C$10,Calculations!$C$11))</f>
        <v>0</v>
      </c>
      <c r="AJ55" s="71">
        <f>IF(ISNUMBER(MATCH(AJ$4,'Standardised Costs'!$E$64:$H64,0)),'Standardised Costs'!$C$64,0)*(SUM(Calculations!$C$10,Calculations!$C$11))</f>
        <v>0</v>
      </c>
      <c r="AK55" s="71">
        <f>IF(ISNUMBER(MATCH(AK$4,'Standardised Costs'!$E$64:$H64,0)),'Standardised Costs'!$C$64,0)*(SUM(Calculations!$C$10,Calculations!$C$11))</f>
        <v>0</v>
      </c>
      <c r="AL55" s="71">
        <f>IF(ISNUMBER(MATCH(AL$4,'Standardised Costs'!$E$64:$H64,0)),'Standardised Costs'!$C$64,0)*(SUM(Calculations!$C$10,Calculations!$C$11))</f>
        <v>0</v>
      </c>
      <c r="AM55" s="71">
        <f>IF(ISNUMBER(MATCH(AM$4,'Standardised Costs'!$E$64:$H64,0)),'Standardised Costs'!$C$64,0)*(SUM(Calculations!$C$10,Calculations!$C$11))</f>
        <v>0</v>
      </c>
      <c r="AN55" s="71">
        <f>IF(ISNUMBER(MATCH(AN$4,'Standardised Costs'!$E$64:$H64,0)),'Standardised Costs'!$C$64,0)*(SUM(Calculations!$C$10,Calculations!$C$11))</f>
        <v>0</v>
      </c>
      <c r="AO55" s="71">
        <f>IF(ISNUMBER(MATCH(AO$4,'Standardised Costs'!$E$64:$H64,0)),'Standardised Costs'!$C$64,0)*(SUM(Calculations!$C$10,Calculations!$C$11))</f>
        <v>0</v>
      </c>
      <c r="AP55" s="71">
        <f>IF(ISNUMBER(MATCH(AP$4,'Standardised Costs'!$E$64:$H64,0)),'Standardised Costs'!$C$64,0)*(SUM(Calculations!$C$10,Calculations!$C$11))</f>
        <v>0</v>
      </c>
      <c r="AQ55" s="71">
        <f>IF(ISNUMBER(MATCH(AQ$4,'Standardised Costs'!$E$64:$H64,0)),'Standardised Costs'!$C$64,0)*(SUM(Calculations!$C$10,Calculations!$C$11))</f>
        <v>0</v>
      </c>
      <c r="AR55" s="71">
        <f>IF(ISNUMBER(MATCH(AR$4,'Standardised Costs'!$E$64:$H64,0)),'Standardised Costs'!$C$64,0)*(SUM(Calculations!$C$10,Calculations!$C$11))</f>
        <v>0</v>
      </c>
      <c r="AS55" s="71">
        <f>IF(ISNUMBER(MATCH(AS$4,'Standardised Costs'!$E$64:$H64,0)),'Standardised Costs'!$C$64,0)*(SUM(Calculations!$C$10,Calculations!$C$11))</f>
        <v>0</v>
      </c>
      <c r="AT55" s="71">
        <f>IF(ISNUMBER(MATCH(AT$4,'Standardised Costs'!$E$64:$H64,0)),'Standardised Costs'!$C$64,0)*(SUM(Calculations!$C$10,Calculations!$C$11))</f>
        <v>0</v>
      </c>
      <c r="AU55" s="71">
        <f>IF(ISNUMBER(MATCH(AU$4,'Standardised Costs'!$E$64:$H64,0)),'Standardised Costs'!$C$64,0)*(SUM(Calculations!$C$10,Calculations!$C$11))</f>
        <v>0</v>
      </c>
      <c r="AV55" s="71">
        <f>IF(ISNUMBER(MATCH(AV$4,'Standardised Costs'!$E$64:$H64,0)),'Standardised Costs'!$C$64,0)*(SUM(Calculations!$C$10,Calculations!$C$11))</f>
        <v>0</v>
      </c>
      <c r="AW55" s="71">
        <f>IF(ISNUMBER(MATCH(AW$4,'Standardised Costs'!$E$64:$H64,0)),'Standardised Costs'!$C$64,0)*(SUM(Calculations!$C$10,Calculations!$C$11))</f>
        <v>0</v>
      </c>
      <c r="AX55" s="71">
        <f>IF(ISNUMBER(MATCH(AX$4,'Standardised Costs'!$E$64:$H64,0)),'Standardised Costs'!$C$64,0)*(SUM(Calculations!$C$10,Calculations!$C$11))</f>
        <v>0</v>
      </c>
      <c r="AY55" s="71">
        <f>IF(ISNUMBER(MATCH(AY$4,'Standardised Costs'!$E$64:$H64,0)),'Standardised Costs'!$C$64,0)*(SUM(Calculations!$C$10,Calculations!$C$11))</f>
        <v>0</v>
      </c>
      <c r="AZ55" s="71">
        <f>IF(ISNUMBER(MATCH(AZ$4,'Standardised Costs'!$E$64:$H64,0)),'Standardised Costs'!$C$64,0)*(SUM(Calculations!$C$10,Calculations!$C$11))</f>
        <v>0</v>
      </c>
      <c r="BA55" s="71">
        <f>IF(ISNUMBER(MATCH(BA$4,'Standardised Costs'!$E$64:$H64,0)),'Standardised Costs'!$C$64,0)*(SUM(Calculations!$C$10,Calculations!$C$11))</f>
        <v>0</v>
      </c>
      <c r="BB55" s="71">
        <f>IF(ISNUMBER(MATCH(BB$4,'Standardised Costs'!$E$64:$H64,0)),'Standardised Costs'!$C$64,0)*(SUM(Calculations!$C$10,Calculations!$C$11))</f>
        <v>0</v>
      </c>
      <c r="BC55" s="71">
        <f>IF(ISNUMBER(MATCH(BC$4,'Standardised Costs'!$E$64:$H64,0)),'Standardised Costs'!$C$64,0)*(SUM(Calculations!$C$10,Calculations!$C$11))</f>
        <v>0</v>
      </c>
      <c r="BD55" s="71">
        <f>IF(ISNUMBER(MATCH(BD$4,'Standardised Costs'!$E$64:$H64,0)),'Standardised Costs'!$C$64,0)*(SUM(Calculations!$C$10,Calculations!$C$11))</f>
        <v>0</v>
      </c>
      <c r="BE55" s="71">
        <f>IF(ISNUMBER(MATCH(BE$4,'Standardised Costs'!$E$64:$H64,0)),'Standardised Costs'!$C$64,0)*(SUM(Calculations!$C$10,Calculations!$C$11))</f>
        <v>0</v>
      </c>
      <c r="BF55" s="71">
        <f>IF(ISNUMBER(MATCH(BF$4,'Standardised Costs'!$E$64:$H64,0)),'Standardised Costs'!$C$64,0)*(SUM(Calculations!$C$10,Calculations!$C$11))</f>
        <v>0</v>
      </c>
      <c r="BG55" s="71">
        <f>IF(ISNUMBER(MATCH(BG$4,'Standardised Costs'!$E$64:$H64,0)),'Standardised Costs'!$C$64,0)*(SUM(Calculations!$C$10,Calculations!$C$11))</f>
        <v>0</v>
      </c>
      <c r="BH55" s="71">
        <f>IF(ISNUMBER(MATCH(BH$4,'Standardised Costs'!$E$64:$H64,0)),'Standardised Costs'!$C$64,0)*(SUM(Calculations!$C$10,Calculations!$C$11))</f>
        <v>0</v>
      </c>
      <c r="BI55" s="71">
        <f>IF(ISNUMBER(MATCH(BI$4,'Standardised Costs'!$E$64:$H64,0)),'Standardised Costs'!$C$64,0)*(SUM(Calculations!$C$10,Calculations!$C$11))</f>
        <v>0</v>
      </c>
      <c r="BJ55" s="71">
        <f>IF(ISNUMBER(MATCH(BJ$4,'Standardised Costs'!$E$64:$H64,0)),'Standardised Costs'!$C$64,0)*(SUM(Calculations!$C$10,Calculations!$C$11))</f>
        <v>0</v>
      </c>
      <c r="BK55" s="71">
        <f>IF(ISNUMBER(MATCH(BK$4,'Standardised Costs'!$E$64:$H64,0)),'Standardised Costs'!$C$64,0)*(SUM(Calculations!$C$10,Calculations!$C$11))</f>
        <v>0</v>
      </c>
      <c r="BL55" s="71">
        <f>IF(ISNUMBER(MATCH(BL$4,'Standardised Costs'!$E$64:$H64,0)),'Standardised Costs'!$C$64,0)*(SUM(Calculations!$C$10,Calculations!$C$11))</f>
        <v>0</v>
      </c>
      <c r="BM55" s="71">
        <f>IF(ISNUMBER(MATCH(BM$4,'Standardised Costs'!$E$64:$H64,0)),'Standardised Costs'!$C$64,0)*(SUM(Calculations!$C$10,Calculations!$C$11))</f>
        <v>0</v>
      </c>
      <c r="BN55" s="71">
        <f>IF(ISNUMBER(MATCH(BN$4,'Standardised Costs'!$E$64:$H64,0)),'Standardised Costs'!$C$64,0)*(SUM(Calculations!$C$10,Calculations!$C$11))</f>
        <v>0</v>
      </c>
      <c r="BO55" s="71">
        <f>IF(ISNUMBER(MATCH(BO$4,'Standardised Costs'!$E$64:$H64,0)),'Standardised Costs'!$C$64,0)*(SUM(Calculations!$C$10,Calculations!$C$11))</f>
        <v>0</v>
      </c>
      <c r="BP55" s="71">
        <f>IF(ISNUMBER(MATCH(BP$4,'Standardised Costs'!$E$64:$H64,0)),'Standardised Costs'!$C$64,0)*(SUM(Calculations!$C$10,Calculations!$C$11))</f>
        <v>0</v>
      </c>
      <c r="BQ55" s="71">
        <f>IF(ISNUMBER(MATCH(BQ$4,'Standardised Costs'!$E$64:$H64,0)),'Standardised Costs'!$C$64,0)*(SUM(Calculations!$C$10,Calculations!$C$11))</f>
        <v>0</v>
      </c>
      <c r="BR55" s="71">
        <f>IF(ISNUMBER(MATCH(BR$4,'Standardised Costs'!$E$64:$H64,0)),'Standardised Costs'!$C$64,0)*(SUM(Calculations!$C$10,Calculations!$C$11))</f>
        <v>0</v>
      </c>
      <c r="BS55" s="71">
        <f>IF(ISNUMBER(MATCH(BS$4,'Standardised Costs'!$E$64:$H64,0)),'Standardised Costs'!$C$64,0)*(SUM(Calculations!$C$10,Calculations!$C$11))</f>
        <v>0</v>
      </c>
      <c r="BT55" s="71">
        <f>IF(ISNUMBER(MATCH(BT$4,'Standardised Costs'!$E$64:$H64,0)),'Standardised Costs'!$C$64,0)*(SUM(Calculations!$C$10,Calculations!$C$11))</f>
        <v>0</v>
      </c>
      <c r="BU55" s="71">
        <f>IF(ISNUMBER(MATCH(BU$4,'Standardised Costs'!$E$64:$H64,0)),'Standardised Costs'!$C$64,0)*(SUM(Calculations!$C$10,Calculations!$C$11))</f>
        <v>0</v>
      </c>
      <c r="BV55" s="71">
        <f>IF(ISNUMBER(MATCH(BV$4,'Standardised Costs'!$E$64:$H64,0)),'Standardised Costs'!$C$64,0)*(SUM(Calculations!$C$10,Calculations!$C$11))</f>
        <v>0</v>
      </c>
      <c r="BW55" s="71">
        <f>IF(ISNUMBER(MATCH(BW$4,'Standardised Costs'!$E$64:$H64,0)),'Standardised Costs'!$C$64,0)*(SUM(Calculations!$C$10,Calculations!$C$11))</f>
        <v>0</v>
      </c>
      <c r="BX55" s="71">
        <f>IF(ISNUMBER(MATCH(BX$4,'Standardised Costs'!$E$64:$H64,0)),'Standardised Costs'!$C$64,0)*(SUM(Calculations!$C$10,Calculations!$C$11))</f>
        <v>0</v>
      </c>
      <c r="BY55" s="71">
        <f>IF(ISNUMBER(MATCH(BY$4,'Standardised Costs'!$E$64:$H64,0)),'Standardised Costs'!$C$64,0)*(SUM(Calculations!$C$10,Calculations!$C$11))</f>
        <v>0</v>
      </c>
      <c r="BZ55" s="71">
        <f>IF(ISNUMBER(MATCH(BZ$4,'Standardised Costs'!$E$64:$H64,0)),'Standardised Costs'!$C$64,0)*(SUM(Calculations!$C$10,Calculations!$C$11))</f>
        <v>0</v>
      </c>
      <c r="CA55" s="71">
        <f>IF(ISNUMBER(MATCH(CA$4,'Standardised Costs'!$E$64:$H64,0)),'Standardised Costs'!$C$64,0)*(SUM(Calculations!$C$10,Calculations!$C$11))</f>
        <v>0</v>
      </c>
      <c r="CB55" s="71">
        <f>IF(ISNUMBER(MATCH(CB$4,'Standardised Costs'!$E$64:$H64,0)),'Standardised Costs'!$C$64,0)*(SUM(Calculations!$C$10,Calculations!$C$11))</f>
        <v>0</v>
      </c>
      <c r="CC55" s="71">
        <f>IF(ISNUMBER(MATCH(CC$4,'Standardised Costs'!$E$64:$H64,0)),'Standardised Costs'!$C$64,0)*(SUM(Calculations!$C$10,Calculations!$C$11))</f>
        <v>0</v>
      </c>
      <c r="CD55" s="71">
        <f>IF(ISNUMBER(MATCH(CD$4,'Standardised Costs'!$E$64:$H64,0)),'Standardised Costs'!$C$64,0)*(SUM(Calculations!$C$10,Calculations!$C$11))</f>
        <v>0</v>
      </c>
      <c r="CE55" s="71">
        <f>IF(ISNUMBER(MATCH(CE$4,'Standardised Costs'!$E$64:$H64,0)),'Standardised Costs'!$C$64,0)*(SUM(Calculations!$C$10,Calculations!$C$11))</f>
        <v>0</v>
      </c>
      <c r="CF55" s="71">
        <f>IF(ISNUMBER(MATCH(CF$4,'Standardised Costs'!$E$64:$H64,0)),'Standardised Costs'!$C$64,0)*(SUM(Calculations!$C$10,Calculations!$C$11))</f>
        <v>0</v>
      </c>
      <c r="CG55" s="71">
        <f>IF(ISNUMBER(MATCH(CG$4,'Standardised Costs'!$E$64:$H64,0)),'Standardised Costs'!$C$64,0)*(SUM(Calculations!$C$10,Calculations!$C$11))</f>
        <v>0</v>
      </c>
      <c r="CH55" s="71">
        <f>IF(ISNUMBER(MATCH(CH$4,'Standardised Costs'!$E$64:$H64,0)),'Standardised Costs'!$C$64,0)*(SUM(Calculations!$C$10,Calculations!$C$11))</f>
        <v>0</v>
      </c>
      <c r="CI55" s="71">
        <f>IF(ISNUMBER(MATCH(CI$4,'Standardised Costs'!$E$64:$H64,0)),'Standardised Costs'!$C$64,0)*(SUM(Calculations!$C$10,Calculations!$C$11))</f>
        <v>0</v>
      </c>
      <c r="CJ55" s="71">
        <f>IF(ISNUMBER(MATCH(CJ$4,'Standardised Costs'!$E$64:$H64,0)),'Standardised Costs'!$C$64,0)*(SUM(Calculations!$C$10,Calculations!$C$11))</f>
        <v>0</v>
      </c>
      <c r="CK55" s="71">
        <f>IF(ISNUMBER(MATCH(CK$4,'Standardised Costs'!$E$64:$H64,0)),'Standardised Costs'!$C$64,0)*(SUM(Calculations!$C$10,Calculations!$C$11))</f>
        <v>0</v>
      </c>
      <c r="CL55" s="71">
        <f>IF(ISNUMBER(MATCH(CL$4,'Standardised Costs'!$E$64:$H64,0)),'Standardised Costs'!$C$64,0)*(SUM(Calculations!$C$10,Calculations!$C$11))</f>
        <v>0</v>
      </c>
      <c r="CM55" s="71">
        <f>IF(ISNUMBER(MATCH(CM$4,'Standardised Costs'!$E$64:$H64,0)),'Standardised Costs'!$C$64,0)*(SUM(Calculations!$C$10,Calculations!$C$11))</f>
        <v>0</v>
      </c>
      <c r="CN55" s="71">
        <f>IF(ISNUMBER(MATCH(CN$4,'Standardised Costs'!$E$64:$H64,0)),'Standardised Costs'!$C$64,0)*(SUM(Calculations!$C$10,Calculations!$C$11))</f>
        <v>0</v>
      </c>
      <c r="CO55" s="71">
        <f>IF(ISNUMBER(MATCH(CO$4,'Standardised Costs'!$E$64:$H64,0)),'Standardised Costs'!$C$64,0)*(SUM(Calculations!$C$10,Calculations!$C$11))</f>
        <v>0</v>
      </c>
      <c r="CP55" s="71">
        <f>IF(ISNUMBER(MATCH(CP$4,'Standardised Costs'!$E$64:$H64,0)),'Standardised Costs'!$C$64,0)*(SUM(Calculations!$C$10,Calculations!$C$11))</f>
        <v>0</v>
      </c>
      <c r="CQ55" s="71">
        <f>IF(ISNUMBER(MATCH(CQ$4,'Standardised Costs'!$E$64:$H64,0)),'Standardised Costs'!$C$64,0)*(SUM(Calculations!$C$10,Calculations!$C$11))</f>
        <v>0</v>
      </c>
      <c r="CR55" s="71">
        <f>IF(ISNUMBER(MATCH(CR$4,'Standardised Costs'!$E$64:$H64,0)),'Standardised Costs'!$C$64,0)*(SUM(Calculations!$C$10,Calculations!$C$11))</f>
        <v>0</v>
      </c>
      <c r="CS55" s="71">
        <f>IF(ISNUMBER(MATCH(CS$4,'Standardised Costs'!$E$64:$H64,0)),'Standardised Costs'!$C$64,0)*(SUM(Calculations!$C$10,Calculations!$C$11))</f>
        <v>0</v>
      </c>
      <c r="CT55" s="71">
        <f>IF(ISNUMBER(MATCH(CT$4,'Standardised Costs'!$E$64:$H64,0)),'Standardised Costs'!$C$64,0)*(SUM(Calculations!$C$10,Calculations!$C$11))</f>
        <v>0</v>
      </c>
      <c r="CU55" s="71">
        <f>IF(ISNUMBER(MATCH(CU$4,'Standardised Costs'!$E$64:$H64,0)),'Standardised Costs'!$C$64,0)*(SUM(Calculations!$C$10,Calculations!$C$11))</f>
        <v>0</v>
      </c>
      <c r="CV55" s="71">
        <f>IF(ISNUMBER(MATCH(CV$4,'Standardised Costs'!$E$64:$H64,0)),'Standardised Costs'!$C$64,0)*(SUM(Calculations!$C$10,Calculations!$C$11))</f>
        <v>0</v>
      </c>
      <c r="CW55" s="71">
        <f>IF(ISNUMBER(MATCH(CW$4,'Standardised Costs'!$E$64:$H64,0)),'Standardised Costs'!$C$64,0)*(SUM(Calculations!$C$10,Calculations!$C$11))</f>
        <v>0</v>
      </c>
      <c r="CX55" s="71">
        <f>IF(ISNUMBER(MATCH(CX$4,'Standardised Costs'!$E$64:$H64,0)),'Standardised Costs'!$C$64,0)*(SUM(Calculations!$C$10,Calculations!$C$11))</f>
        <v>0</v>
      </c>
      <c r="CY55" s="71">
        <f>IF(ISNUMBER(MATCH(CY$4,'Standardised Costs'!$E$64:$H64,0)),'Standardised Costs'!$C$64,0)*(SUM(Calculations!$C$10,Calculations!$C$11))</f>
        <v>0</v>
      </c>
    </row>
    <row r="56" spans="1:103" s="68" customFormat="1" ht="12.75" customHeight="1" x14ac:dyDescent="0.2">
      <c r="A56" s="328"/>
      <c r="B56" s="73" t="s">
        <v>230</v>
      </c>
      <c r="C56" s="72">
        <f t="shared" si="1"/>
        <v>0</v>
      </c>
      <c r="D56" s="71">
        <f>IF(ISNUMBER(MATCH(D$4,'Standardised Costs'!$E$65:$H65,0)),'Standardised Costs'!$C$65,0)*(SUM(Calculations!$C$10,Calculations!$C$11))</f>
        <v>0</v>
      </c>
      <c r="E56" s="71">
        <f>IF(ISNUMBER(MATCH(E$4,'Standardised Costs'!$E$65:$H65,0)),'Standardised Costs'!$C$65,0)*(SUM(Calculations!$C$10,Calculations!$C$11))</f>
        <v>0</v>
      </c>
      <c r="F56" s="71">
        <f>IF(ISNUMBER(MATCH(F$4,'Standardised Costs'!$E$65:$H65,0)),'Standardised Costs'!$C$65,0)*(SUM(Calculations!$C$10,Calculations!$C$11))</f>
        <v>0</v>
      </c>
      <c r="G56" s="71">
        <f>IF(ISNUMBER(MATCH(G$4,'Standardised Costs'!$E$65:$H65,0)),'Standardised Costs'!$C$65,0)*(SUM(Calculations!$C$10,Calculations!$C$11))</f>
        <v>0</v>
      </c>
      <c r="H56" s="71">
        <f>IF(ISNUMBER(MATCH(H$4,'Standardised Costs'!$E$65:$H65,0)),'Standardised Costs'!$C$65,0)*(SUM(Calculations!$C$10,Calculations!$C$11))</f>
        <v>0</v>
      </c>
      <c r="I56" s="71">
        <f>IF(ISNUMBER(MATCH(I$4,'Standardised Costs'!$E$65:$H65,0)),'Standardised Costs'!$C$65,0)*(SUM(Calculations!$C$10,Calculations!$C$11))</f>
        <v>0</v>
      </c>
      <c r="J56" s="71">
        <f>IF(ISNUMBER(MATCH(J$4,'Standardised Costs'!$E$65:$H65,0)),'Standardised Costs'!$C$65,0)*(SUM(Calculations!$C$10,Calculations!$C$11))</f>
        <v>0</v>
      </c>
      <c r="K56" s="71">
        <f>IF(ISNUMBER(MATCH(K$4,'Standardised Costs'!$E$65:$H65,0)),'Standardised Costs'!$C$65,0)*(SUM(Calculations!$C$10,Calculations!$C$11))</f>
        <v>0</v>
      </c>
      <c r="L56" s="71">
        <f>IF(ISNUMBER(MATCH(L$4,'Standardised Costs'!$E$65:$H65,0)),'Standardised Costs'!$C$65,0)*(SUM(Calculations!$C$10,Calculations!$C$11))</f>
        <v>0</v>
      </c>
      <c r="M56" s="71">
        <f>IF(ISNUMBER(MATCH(M$4,'Standardised Costs'!$E$65:$H65,0)),'Standardised Costs'!$C$65,0)*(SUM(Calculations!$C$10,Calculations!$C$11))</f>
        <v>0</v>
      </c>
      <c r="N56" s="71">
        <f>IF(ISNUMBER(MATCH(N$4,'Standardised Costs'!$E$65:$H65,0)),'Standardised Costs'!$C$65,0)*(SUM(Calculations!$C$10,Calculations!$C$11))</f>
        <v>0</v>
      </c>
      <c r="O56" s="71">
        <f>IF(ISNUMBER(MATCH(O$4,'Standardised Costs'!$E$65:$H65,0)),'Standardised Costs'!$C$65,0)*(SUM(Calculations!$C$10,Calculations!$C$11))</f>
        <v>0</v>
      </c>
      <c r="P56" s="71">
        <f>IF(ISNUMBER(MATCH(P$4,'Standardised Costs'!$E$65:$H65,0)),'Standardised Costs'!$C$65,0)*(SUM(Calculations!$C$10,Calculations!$C$11))</f>
        <v>0</v>
      </c>
      <c r="Q56" s="71">
        <f>IF(ISNUMBER(MATCH(Q$4,'Standardised Costs'!$E$65:$H65,0)),'Standardised Costs'!$C$65,0)*(SUM(Calculations!$C$10,Calculations!$C$11))</f>
        <v>0</v>
      </c>
      <c r="R56" s="71">
        <f>IF(ISNUMBER(MATCH(R$4,'Standardised Costs'!$E$65:$H65,0)),'Standardised Costs'!$C$65,0)*(SUM(Calculations!$C$10,Calculations!$C$11))</f>
        <v>0</v>
      </c>
      <c r="S56" s="71">
        <f>IF(ISNUMBER(MATCH(S$4,'Standardised Costs'!$E$65:$H65,0)),'Standardised Costs'!$C$65,0)*(SUM(Calculations!$C$10,Calculations!$C$11))</f>
        <v>0</v>
      </c>
      <c r="T56" s="71">
        <f>IF(ISNUMBER(MATCH(T$4,'Standardised Costs'!$E$65:$H65,0)),'Standardised Costs'!$C$65,0)*(SUM(Calculations!$C$10,Calculations!$C$11))</f>
        <v>0</v>
      </c>
      <c r="U56" s="71">
        <f>IF(ISNUMBER(MATCH(U$4,'Standardised Costs'!$E$65:$H65,0)),'Standardised Costs'!$C$65,0)*(SUM(Calculations!$C$10,Calculations!$C$11))</f>
        <v>0</v>
      </c>
      <c r="V56" s="71">
        <f>IF(ISNUMBER(MATCH(V$4,'Standardised Costs'!$E$65:$H65,0)),'Standardised Costs'!$C$65,0)*(SUM(Calculations!$C$10,Calculations!$C$11))</f>
        <v>0</v>
      </c>
      <c r="W56" s="71">
        <f>IF(ISNUMBER(MATCH(W$4,'Standardised Costs'!$E$65:$H65,0)),'Standardised Costs'!$C$65,0)*(SUM(Calculations!$C$10,Calculations!$C$11))</f>
        <v>0</v>
      </c>
      <c r="X56" s="71">
        <f>IF(ISNUMBER(MATCH(X$4,'Standardised Costs'!$E$65:$H65,0)),'Standardised Costs'!$C$65,0)*(SUM(Calculations!$C$10,Calculations!$C$11))</f>
        <v>0</v>
      </c>
      <c r="Y56" s="71">
        <f>IF(ISNUMBER(MATCH(Y$4,'Standardised Costs'!$E$65:$H65,0)),'Standardised Costs'!$C$65,0)*(SUM(Calculations!$C$10,Calculations!$C$11))</f>
        <v>0</v>
      </c>
      <c r="Z56" s="71">
        <f>IF(ISNUMBER(MATCH(Z$4,'Standardised Costs'!$E$65:$H65,0)),'Standardised Costs'!$C$65,0)*(SUM(Calculations!$C$10,Calculations!$C$11))</f>
        <v>0</v>
      </c>
      <c r="AA56" s="71">
        <f>IF(ISNUMBER(MATCH(AA$4,'Standardised Costs'!$E$65:$H65,0)),'Standardised Costs'!$C$65,0)*(SUM(Calculations!$C$10,Calculations!$C$11))</f>
        <v>0</v>
      </c>
      <c r="AB56" s="71">
        <f>IF(ISNUMBER(MATCH(AB$4,'Standardised Costs'!$E$65:$H65,0)),'Standardised Costs'!$C$65,0)*(SUM(Calculations!$C$10,Calculations!$C$11))</f>
        <v>0</v>
      </c>
      <c r="AC56" s="71">
        <f>IF(ISNUMBER(MATCH(AC$4,'Standardised Costs'!$E$65:$H65,0)),'Standardised Costs'!$C$65,0)*(SUM(Calculations!$C$10,Calculations!$C$11))</f>
        <v>0</v>
      </c>
      <c r="AD56" s="71">
        <f>IF(ISNUMBER(MATCH(AD$4,'Standardised Costs'!$E$65:$H65,0)),'Standardised Costs'!$C$65,0)*(SUM(Calculations!$C$10,Calculations!$C$11))</f>
        <v>0</v>
      </c>
      <c r="AE56" s="71">
        <f>IF(ISNUMBER(MATCH(AE$4,'Standardised Costs'!$E$65:$H65,0)),'Standardised Costs'!$C$65,0)*(SUM(Calculations!$C$10,Calculations!$C$11))</f>
        <v>0</v>
      </c>
      <c r="AF56" s="71">
        <f>IF(ISNUMBER(MATCH(AF$4,'Standardised Costs'!$E$65:$H65,0)),'Standardised Costs'!$C$65,0)*(SUM(Calculations!$C$10,Calculations!$C$11))</f>
        <v>0</v>
      </c>
      <c r="AG56" s="71">
        <f>IF(ISNUMBER(MATCH(AG$4,'Standardised Costs'!$E$65:$H65,0)),'Standardised Costs'!$C$65,0)*(SUM(Calculations!$C$10,Calculations!$C$11))</f>
        <v>0</v>
      </c>
      <c r="AH56" s="71">
        <f>IF(ISNUMBER(MATCH(AH$4,'Standardised Costs'!$E$65:$H65,0)),'Standardised Costs'!$C$65,0)*(SUM(Calculations!$C$10,Calculations!$C$11))</f>
        <v>0</v>
      </c>
      <c r="AI56" s="71">
        <f>IF(ISNUMBER(MATCH(AI$4,'Standardised Costs'!$E$65:$H65,0)),'Standardised Costs'!$C$65,0)*(SUM(Calculations!$C$10,Calculations!$C$11))</f>
        <v>0</v>
      </c>
      <c r="AJ56" s="71">
        <f>IF(ISNUMBER(MATCH(AJ$4,'Standardised Costs'!$E$65:$H65,0)),'Standardised Costs'!$C$65,0)*(SUM(Calculations!$C$10,Calculations!$C$11))</f>
        <v>0</v>
      </c>
      <c r="AK56" s="71">
        <f>IF(ISNUMBER(MATCH(AK$4,'Standardised Costs'!$E$65:$H65,0)),'Standardised Costs'!$C$65,0)*(SUM(Calculations!$C$10,Calculations!$C$11))</f>
        <v>0</v>
      </c>
      <c r="AL56" s="71">
        <f>IF(ISNUMBER(MATCH(AL$4,'Standardised Costs'!$E$65:$H65,0)),'Standardised Costs'!$C$65,0)*(SUM(Calculations!$C$10,Calculations!$C$11))</f>
        <v>0</v>
      </c>
      <c r="AM56" s="71">
        <f>IF(ISNUMBER(MATCH(AM$4,'Standardised Costs'!$E$65:$H65,0)),'Standardised Costs'!$C$65,0)*(SUM(Calculations!$C$10,Calculations!$C$11))</f>
        <v>0</v>
      </c>
      <c r="AN56" s="71">
        <f>IF(ISNUMBER(MATCH(AN$4,'Standardised Costs'!$E$65:$H65,0)),'Standardised Costs'!$C$65,0)*(SUM(Calculations!$C$10,Calculations!$C$11))</f>
        <v>0</v>
      </c>
      <c r="AO56" s="71">
        <f>IF(ISNUMBER(MATCH(AO$4,'Standardised Costs'!$E$65:$H65,0)),'Standardised Costs'!$C$65,0)*(SUM(Calculations!$C$10,Calculations!$C$11))</f>
        <v>0</v>
      </c>
      <c r="AP56" s="71">
        <f>IF(ISNUMBER(MATCH(AP$4,'Standardised Costs'!$E$65:$H65,0)),'Standardised Costs'!$C$65,0)*(SUM(Calculations!$C$10,Calculations!$C$11))</f>
        <v>0</v>
      </c>
      <c r="AQ56" s="71">
        <f>IF(ISNUMBER(MATCH(AQ$4,'Standardised Costs'!$E$65:$H65,0)),'Standardised Costs'!$C$65,0)*(SUM(Calculations!$C$10,Calculations!$C$11))</f>
        <v>0</v>
      </c>
      <c r="AR56" s="71">
        <f>IF(ISNUMBER(MATCH(AR$4,'Standardised Costs'!$E$65:$H65,0)),'Standardised Costs'!$C$65,0)*(SUM(Calculations!$C$10,Calculations!$C$11))</f>
        <v>0</v>
      </c>
      <c r="AS56" s="71">
        <f>IF(ISNUMBER(MATCH(AS$4,'Standardised Costs'!$E$65:$H65,0)),'Standardised Costs'!$C$65,0)*(SUM(Calculations!$C$10,Calculations!$C$11))</f>
        <v>0</v>
      </c>
      <c r="AT56" s="71">
        <f>IF(ISNUMBER(MATCH(AT$4,'Standardised Costs'!$E$65:$H65,0)),'Standardised Costs'!$C$65,0)*(SUM(Calculations!$C$10,Calculations!$C$11))</f>
        <v>0</v>
      </c>
      <c r="AU56" s="71">
        <f>IF(ISNUMBER(MATCH(AU$4,'Standardised Costs'!$E$65:$H65,0)),'Standardised Costs'!$C$65,0)*(SUM(Calculations!$C$10,Calculations!$C$11))</f>
        <v>0</v>
      </c>
      <c r="AV56" s="71">
        <f>IF(ISNUMBER(MATCH(AV$4,'Standardised Costs'!$E$65:$H65,0)),'Standardised Costs'!$C$65,0)*(SUM(Calculations!$C$10,Calculations!$C$11))</f>
        <v>0</v>
      </c>
      <c r="AW56" s="71">
        <f>IF(ISNUMBER(MATCH(AW$4,'Standardised Costs'!$E$65:$H65,0)),'Standardised Costs'!$C$65,0)*(SUM(Calculations!$C$10,Calculations!$C$11))</f>
        <v>0</v>
      </c>
      <c r="AX56" s="71">
        <f>IF(ISNUMBER(MATCH(AX$4,'Standardised Costs'!$E$65:$H65,0)),'Standardised Costs'!$C$65,0)*(SUM(Calculations!$C$10,Calculations!$C$11))</f>
        <v>0</v>
      </c>
      <c r="AY56" s="71">
        <f>IF(ISNUMBER(MATCH(AY$4,'Standardised Costs'!$E$65:$H65,0)),'Standardised Costs'!$C$65,0)*(SUM(Calculations!$C$10,Calculations!$C$11))</f>
        <v>0</v>
      </c>
      <c r="AZ56" s="71">
        <f>IF(ISNUMBER(MATCH(AZ$4,'Standardised Costs'!$E$65:$H65,0)),'Standardised Costs'!$C$65,0)*(SUM(Calculations!$C$10,Calculations!$C$11))</f>
        <v>0</v>
      </c>
      <c r="BA56" s="71">
        <f>IF(ISNUMBER(MATCH(BA$4,'Standardised Costs'!$E$65:$H65,0)),'Standardised Costs'!$C$65,0)*(SUM(Calculations!$C$10,Calculations!$C$11))</f>
        <v>0</v>
      </c>
      <c r="BB56" s="71">
        <f>IF(ISNUMBER(MATCH(BB$4,'Standardised Costs'!$E$65:$H65,0)),'Standardised Costs'!$C$65,0)*(SUM(Calculations!$C$10,Calculations!$C$11))</f>
        <v>0</v>
      </c>
      <c r="BC56" s="71">
        <f>IF(ISNUMBER(MATCH(BC$4,'Standardised Costs'!$E$65:$H65,0)),'Standardised Costs'!$C$65,0)*(SUM(Calculations!$C$10,Calculations!$C$11))</f>
        <v>0</v>
      </c>
      <c r="BD56" s="71">
        <f>IF(ISNUMBER(MATCH(BD$4,'Standardised Costs'!$E$65:$H65,0)),'Standardised Costs'!$C$65,0)*(SUM(Calculations!$C$10,Calculations!$C$11))</f>
        <v>0</v>
      </c>
      <c r="BE56" s="71">
        <f>IF(ISNUMBER(MATCH(BE$4,'Standardised Costs'!$E$65:$H65,0)),'Standardised Costs'!$C$65,0)*(SUM(Calculations!$C$10,Calculations!$C$11))</f>
        <v>0</v>
      </c>
      <c r="BF56" s="71">
        <f>IF(ISNUMBER(MATCH(BF$4,'Standardised Costs'!$E$65:$H65,0)),'Standardised Costs'!$C$65,0)*(SUM(Calculations!$C$10,Calculations!$C$11))</f>
        <v>0</v>
      </c>
      <c r="BG56" s="71">
        <f>IF(ISNUMBER(MATCH(BG$4,'Standardised Costs'!$E$65:$H65,0)),'Standardised Costs'!$C$65,0)*(SUM(Calculations!$C$10,Calculations!$C$11))</f>
        <v>0</v>
      </c>
      <c r="BH56" s="71">
        <f>IF(ISNUMBER(MATCH(BH$4,'Standardised Costs'!$E$65:$H65,0)),'Standardised Costs'!$C$65,0)*(SUM(Calculations!$C$10,Calculations!$C$11))</f>
        <v>0</v>
      </c>
      <c r="BI56" s="71">
        <f>IF(ISNUMBER(MATCH(BI$4,'Standardised Costs'!$E$65:$H65,0)),'Standardised Costs'!$C$65,0)*(SUM(Calculations!$C$10,Calculations!$C$11))</f>
        <v>0</v>
      </c>
      <c r="BJ56" s="71">
        <f>IF(ISNUMBER(MATCH(BJ$4,'Standardised Costs'!$E$65:$H65,0)),'Standardised Costs'!$C$65,0)*(SUM(Calculations!$C$10,Calculations!$C$11))</f>
        <v>0</v>
      </c>
      <c r="BK56" s="71">
        <f>IF(ISNUMBER(MATCH(BK$4,'Standardised Costs'!$E$65:$H65,0)),'Standardised Costs'!$C$65,0)*(SUM(Calculations!$C$10,Calculations!$C$11))</f>
        <v>0</v>
      </c>
      <c r="BL56" s="71">
        <f>IF(ISNUMBER(MATCH(BL$4,'Standardised Costs'!$E$65:$H65,0)),'Standardised Costs'!$C$65,0)*(SUM(Calculations!$C$10,Calculations!$C$11))</f>
        <v>0</v>
      </c>
      <c r="BM56" s="71">
        <f>IF(ISNUMBER(MATCH(BM$4,'Standardised Costs'!$E$65:$H65,0)),'Standardised Costs'!$C$65,0)*(SUM(Calculations!$C$10,Calculations!$C$11))</f>
        <v>0</v>
      </c>
      <c r="BN56" s="71">
        <f>IF(ISNUMBER(MATCH(BN$4,'Standardised Costs'!$E$65:$H65,0)),'Standardised Costs'!$C$65,0)*(SUM(Calculations!$C$10,Calculations!$C$11))</f>
        <v>0</v>
      </c>
      <c r="BO56" s="71">
        <f>IF(ISNUMBER(MATCH(BO$4,'Standardised Costs'!$E$65:$H65,0)),'Standardised Costs'!$C$65,0)*(SUM(Calculations!$C$10,Calculations!$C$11))</f>
        <v>0</v>
      </c>
      <c r="BP56" s="71">
        <f>IF(ISNUMBER(MATCH(BP$4,'Standardised Costs'!$E$65:$H65,0)),'Standardised Costs'!$C$65,0)*(SUM(Calculations!$C$10,Calculations!$C$11))</f>
        <v>0</v>
      </c>
      <c r="BQ56" s="71">
        <f>IF(ISNUMBER(MATCH(BQ$4,'Standardised Costs'!$E$65:$H65,0)),'Standardised Costs'!$C$65,0)*(SUM(Calculations!$C$10,Calculations!$C$11))</f>
        <v>0</v>
      </c>
      <c r="BR56" s="71">
        <f>IF(ISNUMBER(MATCH(BR$4,'Standardised Costs'!$E$65:$H65,0)),'Standardised Costs'!$C$65,0)*(SUM(Calculations!$C$10,Calculations!$C$11))</f>
        <v>0</v>
      </c>
      <c r="BS56" s="71">
        <f>IF(ISNUMBER(MATCH(BS$4,'Standardised Costs'!$E$65:$H65,0)),'Standardised Costs'!$C$65,0)*(SUM(Calculations!$C$10,Calculations!$C$11))</f>
        <v>0</v>
      </c>
      <c r="BT56" s="71">
        <f>IF(ISNUMBER(MATCH(BT$4,'Standardised Costs'!$E$65:$H65,0)),'Standardised Costs'!$C$65,0)*(SUM(Calculations!$C$10,Calculations!$C$11))</f>
        <v>0</v>
      </c>
      <c r="BU56" s="71">
        <f>IF(ISNUMBER(MATCH(BU$4,'Standardised Costs'!$E$65:$H65,0)),'Standardised Costs'!$C$65,0)*(SUM(Calculations!$C$10,Calculations!$C$11))</f>
        <v>0</v>
      </c>
      <c r="BV56" s="71">
        <f>IF(ISNUMBER(MATCH(BV$4,'Standardised Costs'!$E$65:$H65,0)),'Standardised Costs'!$C$65,0)*(SUM(Calculations!$C$10,Calculations!$C$11))</f>
        <v>0</v>
      </c>
      <c r="BW56" s="71">
        <f>IF(ISNUMBER(MATCH(BW$4,'Standardised Costs'!$E$65:$H65,0)),'Standardised Costs'!$C$65,0)*(SUM(Calculations!$C$10,Calculations!$C$11))</f>
        <v>0</v>
      </c>
      <c r="BX56" s="71">
        <f>IF(ISNUMBER(MATCH(BX$4,'Standardised Costs'!$E$65:$H65,0)),'Standardised Costs'!$C$65,0)*(SUM(Calculations!$C$10,Calculations!$C$11))</f>
        <v>0</v>
      </c>
      <c r="BY56" s="71">
        <f>IF(ISNUMBER(MATCH(BY$4,'Standardised Costs'!$E$65:$H65,0)),'Standardised Costs'!$C$65,0)*(SUM(Calculations!$C$10,Calculations!$C$11))</f>
        <v>0</v>
      </c>
      <c r="BZ56" s="71">
        <f>IF(ISNUMBER(MATCH(BZ$4,'Standardised Costs'!$E$65:$H65,0)),'Standardised Costs'!$C$65,0)*(SUM(Calculations!$C$10,Calculations!$C$11))</f>
        <v>0</v>
      </c>
      <c r="CA56" s="71">
        <f>IF(ISNUMBER(MATCH(CA$4,'Standardised Costs'!$E$65:$H65,0)),'Standardised Costs'!$C$65,0)*(SUM(Calculations!$C$10,Calculations!$C$11))</f>
        <v>0</v>
      </c>
      <c r="CB56" s="71">
        <f>IF(ISNUMBER(MATCH(CB$4,'Standardised Costs'!$E$65:$H65,0)),'Standardised Costs'!$C$65,0)*(SUM(Calculations!$C$10,Calculations!$C$11))</f>
        <v>0</v>
      </c>
      <c r="CC56" s="71">
        <f>IF(ISNUMBER(MATCH(CC$4,'Standardised Costs'!$E$65:$H65,0)),'Standardised Costs'!$C$65,0)*(SUM(Calculations!$C$10,Calculations!$C$11))</f>
        <v>0</v>
      </c>
      <c r="CD56" s="71">
        <f>IF(ISNUMBER(MATCH(CD$4,'Standardised Costs'!$E$65:$H65,0)),'Standardised Costs'!$C$65,0)*(SUM(Calculations!$C$10,Calculations!$C$11))</f>
        <v>0</v>
      </c>
      <c r="CE56" s="71">
        <f>IF(ISNUMBER(MATCH(CE$4,'Standardised Costs'!$E$65:$H65,0)),'Standardised Costs'!$C$65,0)*(SUM(Calculations!$C$10,Calculations!$C$11))</f>
        <v>0</v>
      </c>
      <c r="CF56" s="71">
        <f>IF(ISNUMBER(MATCH(CF$4,'Standardised Costs'!$E$65:$H65,0)),'Standardised Costs'!$C$65,0)*(SUM(Calculations!$C$10,Calculations!$C$11))</f>
        <v>0</v>
      </c>
      <c r="CG56" s="71">
        <f>IF(ISNUMBER(MATCH(CG$4,'Standardised Costs'!$E$65:$H65,0)),'Standardised Costs'!$C$65,0)*(SUM(Calculations!$C$10,Calculations!$C$11))</f>
        <v>0</v>
      </c>
      <c r="CH56" s="71">
        <f>IF(ISNUMBER(MATCH(CH$4,'Standardised Costs'!$E$65:$H65,0)),'Standardised Costs'!$C$65,0)*(SUM(Calculations!$C$10,Calculations!$C$11))</f>
        <v>0</v>
      </c>
      <c r="CI56" s="71">
        <f>IF(ISNUMBER(MATCH(CI$4,'Standardised Costs'!$E$65:$H65,0)),'Standardised Costs'!$C$65,0)*(SUM(Calculations!$C$10,Calculations!$C$11))</f>
        <v>0</v>
      </c>
      <c r="CJ56" s="71">
        <f>IF(ISNUMBER(MATCH(CJ$4,'Standardised Costs'!$E$65:$H65,0)),'Standardised Costs'!$C$65,0)*(SUM(Calculations!$C$10,Calculations!$C$11))</f>
        <v>0</v>
      </c>
      <c r="CK56" s="71">
        <f>IF(ISNUMBER(MATCH(CK$4,'Standardised Costs'!$E$65:$H65,0)),'Standardised Costs'!$C$65,0)*(SUM(Calculations!$C$10,Calculations!$C$11))</f>
        <v>0</v>
      </c>
      <c r="CL56" s="71">
        <f>IF(ISNUMBER(MATCH(CL$4,'Standardised Costs'!$E$65:$H65,0)),'Standardised Costs'!$C$65,0)*(SUM(Calculations!$C$10,Calculations!$C$11))</f>
        <v>0</v>
      </c>
      <c r="CM56" s="71">
        <f>IF(ISNUMBER(MATCH(CM$4,'Standardised Costs'!$E$65:$H65,0)),'Standardised Costs'!$C$65,0)*(SUM(Calculations!$C$10,Calculations!$C$11))</f>
        <v>0</v>
      </c>
      <c r="CN56" s="71">
        <f>IF(ISNUMBER(MATCH(CN$4,'Standardised Costs'!$E$65:$H65,0)),'Standardised Costs'!$C$65,0)*(SUM(Calculations!$C$10,Calculations!$C$11))</f>
        <v>0</v>
      </c>
      <c r="CO56" s="71">
        <f>IF(ISNUMBER(MATCH(CO$4,'Standardised Costs'!$E$65:$H65,0)),'Standardised Costs'!$C$65,0)*(SUM(Calculations!$C$10,Calculations!$C$11))</f>
        <v>0</v>
      </c>
      <c r="CP56" s="71">
        <f>IF(ISNUMBER(MATCH(CP$4,'Standardised Costs'!$E$65:$H65,0)),'Standardised Costs'!$C$65,0)*(SUM(Calculations!$C$10,Calculations!$C$11))</f>
        <v>0</v>
      </c>
      <c r="CQ56" s="71">
        <f>IF(ISNUMBER(MATCH(CQ$4,'Standardised Costs'!$E$65:$H65,0)),'Standardised Costs'!$C$65,0)*(SUM(Calculations!$C$10,Calculations!$C$11))</f>
        <v>0</v>
      </c>
      <c r="CR56" s="71">
        <f>IF(ISNUMBER(MATCH(CR$4,'Standardised Costs'!$E$65:$H65,0)),'Standardised Costs'!$C$65,0)*(SUM(Calculations!$C$10,Calculations!$C$11))</f>
        <v>0</v>
      </c>
      <c r="CS56" s="71">
        <f>IF(ISNUMBER(MATCH(CS$4,'Standardised Costs'!$E$65:$H65,0)),'Standardised Costs'!$C$65,0)*(SUM(Calculations!$C$10,Calculations!$C$11))</f>
        <v>0</v>
      </c>
      <c r="CT56" s="71">
        <f>IF(ISNUMBER(MATCH(CT$4,'Standardised Costs'!$E$65:$H65,0)),'Standardised Costs'!$C$65,0)*(SUM(Calculations!$C$10,Calculations!$C$11))</f>
        <v>0</v>
      </c>
      <c r="CU56" s="71">
        <f>IF(ISNUMBER(MATCH(CU$4,'Standardised Costs'!$E$65:$H65,0)),'Standardised Costs'!$C$65,0)*(SUM(Calculations!$C$10,Calculations!$C$11))</f>
        <v>0</v>
      </c>
      <c r="CV56" s="71">
        <f>IF(ISNUMBER(MATCH(CV$4,'Standardised Costs'!$E$65:$H65,0)),'Standardised Costs'!$C$65,0)*(SUM(Calculations!$C$10,Calculations!$C$11))</f>
        <v>0</v>
      </c>
      <c r="CW56" s="71">
        <f>IF(ISNUMBER(MATCH(CW$4,'Standardised Costs'!$E$65:$H65,0)),'Standardised Costs'!$C$65,0)*(SUM(Calculations!$C$10,Calculations!$C$11))</f>
        <v>0</v>
      </c>
      <c r="CX56" s="71">
        <f>IF(ISNUMBER(MATCH(CX$4,'Standardised Costs'!$E$65:$H65,0)),'Standardised Costs'!$C$65,0)*(SUM(Calculations!$C$10,Calculations!$C$11))</f>
        <v>0</v>
      </c>
      <c r="CY56" s="71">
        <f>IF(ISNUMBER(MATCH(CY$4,'Standardised Costs'!$E$65:$H65,0)),'Standardised Costs'!$C$65,0)*(SUM(Calculations!$C$10,Calculations!$C$11))</f>
        <v>0</v>
      </c>
    </row>
    <row r="57" spans="1:103" s="68" customFormat="1" ht="12.75" customHeight="1" x14ac:dyDescent="0.2">
      <c r="A57" s="328"/>
      <c r="B57" s="73" t="s">
        <v>231</v>
      </c>
      <c r="C57" s="72">
        <f t="shared" si="1"/>
        <v>0</v>
      </c>
      <c r="D57" s="71">
        <f>IF(ISNUMBER(MATCH(D$4,'Standardised Costs'!$E$66:$H66,0)),'Standardised Costs'!$C$66,0)*(SUM(Calculations!$C$10,Calculations!$C$11))</f>
        <v>0</v>
      </c>
      <c r="E57" s="71">
        <f>IF(ISNUMBER(MATCH(E$4,'Standardised Costs'!$E$66:$H66,0)),'Standardised Costs'!$C$66,0)*(SUM(Calculations!$C$10,Calculations!$C$11))</f>
        <v>0</v>
      </c>
      <c r="F57" s="71">
        <f>IF(ISNUMBER(MATCH(F$4,'Standardised Costs'!$E$66:$H66,0)),'Standardised Costs'!$C$66,0)*(SUM(Calculations!$C$10,Calculations!$C$11))</f>
        <v>0</v>
      </c>
      <c r="G57" s="71">
        <f>IF(ISNUMBER(MATCH(G$4,'Standardised Costs'!$E$66:$H66,0)),'Standardised Costs'!$C$66,0)*(SUM(Calculations!$C$10,Calculations!$C$11))</f>
        <v>0</v>
      </c>
      <c r="H57" s="71">
        <f>IF(ISNUMBER(MATCH(H$4,'Standardised Costs'!$E$66:$H66,0)),'Standardised Costs'!$C$66,0)*(SUM(Calculations!$C$10,Calculations!$C$11))</f>
        <v>0</v>
      </c>
      <c r="I57" s="71">
        <f>IF(ISNUMBER(MATCH(I$4,'Standardised Costs'!$E$66:$H66,0)),'Standardised Costs'!$C$66,0)*(SUM(Calculations!$C$10,Calculations!$C$11))</f>
        <v>0</v>
      </c>
      <c r="J57" s="71">
        <f>IF(ISNUMBER(MATCH(J$4,'Standardised Costs'!$E$66:$H66,0)),'Standardised Costs'!$C$66,0)*(SUM(Calculations!$C$10,Calculations!$C$11))</f>
        <v>0</v>
      </c>
      <c r="K57" s="71">
        <f>IF(ISNUMBER(MATCH(K$4,'Standardised Costs'!$E$66:$H66,0)),'Standardised Costs'!$C$66,0)*(SUM(Calculations!$C$10,Calculations!$C$11))</f>
        <v>0</v>
      </c>
      <c r="L57" s="71">
        <f>IF(ISNUMBER(MATCH(L$4,'Standardised Costs'!$E$66:$H66,0)),'Standardised Costs'!$C$66,0)*(SUM(Calculations!$C$10,Calculations!$C$11))</f>
        <v>0</v>
      </c>
      <c r="M57" s="71">
        <f>IF(ISNUMBER(MATCH(M$4,'Standardised Costs'!$E$66:$H66,0)),'Standardised Costs'!$C$66,0)*(SUM(Calculations!$C$10,Calculations!$C$11))</f>
        <v>0</v>
      </c>
      <c r="N57" s="71">
        <f>IF(ISNUMBER(MATCH(N$4,'Standardised Costs'!$E$66:$H66,0)),'Standardised Costs'!$C$66,0)*(SUM(Calculations!$C$10,Calculations!$C$11))</f>
        <v>0</v>
      </c>
      <c r="O57" s="71">
        <f>IF(ISNUMBER(MATCH(O$4,'Standardised Costs'!$E$66:$H66,0)),'Standardised Costs'!$C$66,0)*(SUM(Calculations!$C$10,Calculations!$C$11))</f>
        <v>0</v>
      </c>
      <c r="P57" s="71">
        <f>IF(ISNUMBER(MATCH(P$4,'Standardised Costs'!$E$66:$H66,0)),'Standardised Costs'!$C$66,0)*(SUM(Calculations!$C$10,Calculations!$C$11))</f>
        <v>0</v>
      </c>
      <c r="Q57" s="71">
        <f>IF(ISNUMBER(MATCH(Q$4,'Standardised Costs'!$E$66:$H66,0)),'Standardised Costs'!$C$66,0)*(SUM(Calculations!$C$10,Calculations!$C$11))</f>
        <v>0</v>
      </c>
      <c r="R57" s="71">
        <f>IF(ISNUMBER(MATCH(R$4,'Standardised Costs'!$E$66:$H66,0)),'Standardised Costs'!$C$66,0)*(SUM(Calculations!$C$10,Calculations!$C$11))</f>
        <v>0</v>
      </c>
      <c r="S57" s="71">
        <f>IF(ISNUMBER(MATCH(S$4,'Standardised Costs'!$E$66:$H66,0)),'Standardised Costs'!$C$66,0)*(SUM(Calculations!$C$10,Calculations!$C$11))</f>
        <v>0</v>
      </c>
      <c r="T57" s="71">
        <f>IF(ISNUMBER(MATCH(T$4,'Standardised Costs'!$E$66:$H66,0)),'Standardised Costs'!$C$66,0)*(SUM(Calculations!$C$10,Calculations!$C$11))</f>
        <v>0</v>
      </c>
      <c r="U57" s="71">
        <f>IF(ISNUMBER(MATCH(U$4,'Standardised Costs'!$E$66:$H66,0)),'Standardised Costs'!$C$66,0)*(SUM(Calculations!$C$10,Calculations!$C$11))</f>
        <v>0</v>
      </c>
      <c r="V57" s="71">
        <f>IF(ISNUMBER(MATCH(V$4,'Standardised Costs'!$E$66:$H66,0)),'Standardised Costs'!$C$66,0)*(SUM(Calculations!$C$10,Calculations!$C$11))</f>
        <v>0</v>
      </c>
      <c r="W57" s="71">
        <f>IF(ISNUMBER(MATCH(W$4,'Standardised Costs'!$E$66:$H66,0)),'Standardised Costs'!$C$66,0)*(SUM(Calculations!$C$10,Calculations!$C$11))</f>
        <v>0</v>
      </c>
      <c r="X57" s="71">
        <f>IF(ISNUMBER(MATCH(X$4,'Standardised Costs'!$E$66:$H66,0)),'Standardised Costs'!$C$66,0)*(SUM(Calculations!$C$10,Calculations!$C$11))</f>
        <v>0</v>
      </c>
      <c r="Y57" s="71">
        <f>IF(ISNUMBER(MATCH(Y$4,'Standardised Costs'!$E$66:$H66,0)),'Standardised Costs'!$C$66,0)*(SUM(Calculations!$C$10,Calculations!$C$11))</f>
        <v>0</v>
      </c>
      <c r="Z57" s="71">
        <f>IF(ISNUMBER(MATCH(Z$4,'Standardised Costs'!$E$66:$H66,0)),'Standardised Costs'!$C$66,0)*(SUM(Calculations!$C$10,Calculations!$C$11))</f>
        <v>0</v>
      </c>
      <c r="AA57" s="71">
        <f>IF(ISNUMBER(MATCH(AA$4,'Standardised Costs'!$E$66:$H66,0)),'Standardised Costs'!$C$66,0)*(SUM(Calculations!$C$10,Calculations!$C$11))</f>
        <v>0</v>
      </c>
      <c r="AB57" s="71">
        <f>IF(ISNUMBER(MATCH(AB$4,'Standardised Costs'!$E$66:$H66,0)),'Standardised Costs'!$C$66,0)*(SUM(Calculations!$C$10,Calculations!$C$11))</f>
        <v>0</v>
      </c>
      <c r="AC57" s="71">
        <f>IF(ISNUMBER(MATCH(AC$4,'Standardised Costs'!$E$66:$H66,0)),'Standardised Costs'!$C$66,0)*(SUM(Calculations!$C$10,Calculations!$C$11))</f>
        <v>0</v>
      </c>
      <c r="AD57" s="71">
        <f>IF(ISNUMBER(MATCH(AD$4,'Standardised Costs'!$E$66:$H66,0)),'Standardised Costs'!$C$66,0)*(SUM(Calculations!$C$10,Calculations!$C$11))</f>
        <v>0</v>
      </c>
      <c r="AE57" s="71">
        <f>IF(ISNUMBER(MATCH(AE$4,'Standardised Costs'!$E$66:$H66,0)),'Standardised Costs'!$C$66,0)*(SUM(Calculations!$C$10,Calculations!$C$11))</f>
        <v>0</v>
      </c>
      <c r="AF57" s="71">
        <f>IF(ISNUMBER(MATCH(AF$4,'Standardised Costs'!$E$66:$H66,0)),'Standardised Costs'!$C$66,0)*(SUM(Calculations!$C$10,Calculations!$C$11))</f>
        <v>0</v>
      </c>
      <c r="AG57" s="71">
        <f>IF(ISNUMBER(MATCH(AG$4,'Standardised Costs'!$E$66:$H66,0)),'Standardised Costs'!$C$66,0)*(SUM(Calculations!$C$10,Calculations!$C$11))</f>
        <v>0</v>
      </c>
      <c r="AH57" s="71">
        <f>IF(ISNUMBER(MATCH(AH$4,'Standardised Costs'!$E$66:$H66,0)),'Standardised Costs'!$C$66,0)*(SUM(Calculations!$C$10,Calculations!$C$11))</f>
        <v>0</v>
      </c>
      <c r="AI57" s="71">
        <f>IF(ISNUMBER(MATCH(AI$4,'Standardised Costs'!$E$66:$H66,0)),'Standardised Costs'!$C$66,0)*(SUM(Calculations!$C$10,Calculations!$C$11))</f>
        <v>0</v>
      </c>
      <c r="AJ57" s="71">
        <f>IF(ISNUMBER(MATCH(AJ$4,'Standardised Costs'!$E$66:$H66,0)),'Standardised Costs'!$C$66,0)*(SUM(Calculations!$C$10,Calculations!$C$11))</f>
        <v>0</v>
      </c>
      <c r="AK57" s="71">
        <f>IF(ISNUMBER(MATCH(AK$4,'Standardised Costs'!$E$66:$H66,0)),'Standardised Costs'!$C$66,0)*(SUM(Calculations!$C$10,Calculations!$C$11))</f>
        <v>0</v>
      </c>
      <c r="AL57" s="71">
        <f>IF(ISNUMBER(MATCH(AL$4,'Standardised Costs'!$E$66:$H66,0)),'Standardised Costs'!$C$66,0)*(SUM(Calculations!$C$10,Calculations!$C$11))</f>
        <v>0</v>
      </c>
      <c r="AM57" s="71">
        <f>IF(ISNUMBER(MATCH(AM$4,'Standardised Costs'!$E$66:$H66,0)),'Standardised Costs'!$C$66,0)*(SUM(Calculations!$C$10,Calculations!$C$11))</f>
        <v>0</v>
      </c>
      <c r="AN57" s="71">
        <f>IF(ISNUMBER(MATCH(AN$4,'Standardised Costs'!$E$66:$H66,0)),'Standardised Costs'!$C$66,0)*(SUM(Calculations!$C$10,Calculations!$C$11))</f>
        <v>0</v>
      </c>
      <c r="AO57" s="71">
        <f>IF(ISNUMBER(MATCH(AO$4,'Standardised Costs'!$E$66:$H66,0)),'Standardised Costs'!$C$66,0)*(SUM(Calculations!$C$10,Calculations!$C$11))</f>
        <v>0</v>
      </c>
      <c r="AP57" s="71">
        <f>IF(ISNUMBER(MATCH(AP$4,'Standardised Costs'!$E$66:$H66,0)),'Standardised Costs'!$C$66,0)*(SUM(Calculations!$C$10,Calculations!$C$11))</f>
        <v>0</v>
      </c>
      <c r="AQ57" s="71">
        <f>IF(ISNUMBER(MATCH(AQ$4,'Standardised Costs'!$E$66:$H66,0)),'Standardised Costs'!$C$66,0)*(SUM(Calculations!$C$10,Calculations!$C$11))</f>
        <v>0</v>
      </c>
      <c r="AR57" s="71">
        <f>IF(ISNUMBER(MATCH(AR$4,'Standardised Costs'!$E$66:$H66,0)),'Standardised Costs'!$C$66,0)*(SUM(Calculations!$C$10,Calculations!$C$11))</f>
        <v>0</v>
      </c>
      <c r="AS57" s="71">
        <f>IF(ISNUMBER(MATCH(AS$4,'Standardised Costs'!$E$66:$H66,0)),'Standardised Costs'!$C$66,0)*(SUM(Calculations!$C$10,Calculations!$C$11))</f>
        <v>0</v>
      </c>
      <c r="AT57" s="71">
        <f>IF(ISNUMBER(MATCH(AT$4,'Standardised Costs'!$E$66:$H66,0)),'Standardised Costs'!$C$66,0)*(SUM(Calculations!$C$10,Calculations!$C$11))</f>
        <v>0</v>
      </c>
      <c r="AU57" s="71">
        <f>IF(ISNUMBER(MATCH(AU$4,'Standardised Costs'!$E$66:$H66,0)),'Standardised Costs'!$C$66,0)*(SUM(Calculations!$C$10,Calculations!$C$11))</f>
        <v>0</v>
      </c>
      <c r="AV57" s="71">
        <f>IF(ISNUMBER(MATCH(AV$4,'Standardised Costs'!$E$66:$H66,0)),'Standardised Costs'!$C$66,0)*(SUM(Calculations!$C$10,Calculations!$C$11))</f>
        <v>0</v>
      </c>
      <c r="AW57" s="71">
        <f>IF(ISNUMBER(MATCH(AW$4,'Standardised Costs'!$E$66:$H66,0)),'Standardised Costs'!$C$66,0)*(SUM(Calculations!$C$10,Calculations!$C$11))</f>
        <v>0</v>
      </c>
      <c r="AX57" s="71">
        <f>IF(ISNUMBER(MATCH(AX$4,'Standardised Costs'!$E$66:$H66,0)),'Standardised Costs'!$C$66,0)*(SUM(Calculations!$C$10,Calculations!$C$11))</f>
        <v>0</v>
      </c>
      <c r="AY57" s="71">
        <f>IF(ISNUMBER(MATCH(AY$4,'Standardised Costs'!$E$66:$H66,0)),'Standardised Costs'!$C$66,0)*(SUM(Calculations!$C$10,Calculations!$C$11))</f>
        <v>0</v>
      </c>
      <c r="AZ57" s="71">
        <f>IF(ISNUMBER(MATCH(AZ$4,'Standardised Costs'!$E$66:$H66,0)),'Standardised Costs'!$C$66,0)*(SUM(Calculations!$C$10,Calculations!$C$11))</f>
        <v>0</v>
      </c>
      <c r="BA57" s="71">
        <f>IF(ISNUMBER(MATCH(BA$4,'Standardised Costs'!$E$66:$H66,0)),'Standardised Costs'!$C$66,0)*(SUM(Calculations!$C$10,Calculations!$C$11))</f>
        <v>0</v>
      </c>
      <c r="BB57" s="71">
        <f>IF(ISNUMBER(MATCH(BB$4,'Standardised Costs'!$E$66:$H66,0)),'Standardised Costs'!$C$66,0)*(SUM(Calculations!$C$10,Calculations!$C$11))</f>
        <v>0</v>
      </c>
      <c r="BC57" s="71">
        <f>IF(ISNUMBER(MATCH(BC$4,'Standardised Costs'!$E$66:$H66,0)),'Standardised Costs'!$C$66,0)*(SUM(Calculations!$C$10,Calculations!$C$11))</f>
        <v>0</v>
      </c>
      <c r="BD57" s="71">
        <f>IF(ISNUMBER(MATCH(BD$4,'Standardised Costs'!$E$66:$H66,0)),'Standardised Costs'!$C$66,0)*(SUM(Calculations!$C$10,Calculations!$C$11))</f>
        <v>0</v>
      </c>
      <c r="BE57" s="71">
        <f>IF(ISNUMBER(MATCH(BE$4,'Standardised Costs'!$E$66:$H66,0)),'Standardised Costs'!$C$66,0)*(SUM(Calculations!$C$10,Calculations!$C$11))</f>
        <v>0</v>
      </c>
      <c r="BF57" s="71">
        <f>IF(ISNUMBER(MATCH(BF$4,'Standardised Costs'!$E$66:$H66,0)),'Standardised Costs'!$C$66,0)*(SUM(Calculations!$C$10,Calculations!$C$11))</f>
        <v>0</v>
      </c>
      <c r="BG57" s="71">
        <f>IF(ISNUMBER(MATCH(BG$4,'Standardised Costs'!$E$66:$H66,0)),'Standardised Costs'!$C$66,0)*(SUM(Calculations!$C$10,Calculations!$C$11))</f>
        <v>0</v>
      </c>
      <c r="BH57" s="71">
        <f>IF(ISNUMBER(MATCH(BH$4,'Standardised Costs'!$E$66:$H66,0)),'Standardised Costs'!$C$66,0)*(SUM(Calculations!$C$10,Calculations!$C$11))</f>
        <v>0</v>
      </c>
      <c r="BI57" s="71">
        <f>IF(ISNUMBER(MATCH(BI$4,'Standardised Costs'!$E$66:$H66,0)),'Standardised Costs'!$C$66,0)*(SUM(Calculations!$C$10,Calculations!$C$11))</f>
        <v>0</v>
      </c>
      <c r="BJ57" s="71">
        <f>IF(ISNUMBER(MATCH(BJ$4,'Standardised Costs'!$E$66:$H66,0)),'Standardised Costs'!$C$66,0)*(SUM(Calculations!$C$10,Calculations!$C$11))</f>
        <v>0</v>
      </c>
      <c r="BK57" s="71">
        <f>IF(ISNUMBER(MATCH(BK$4,'Standardised Costs'!$E$66:$H66,0)),'Standardised Costs'!$C$66,0)*(SUM(Calculations!$C$10,Calculations!$C$11))</f>
        <v>0</v>
      </c>
      <c r="BL57" s="71">
        <f>IF(ISNUMBER(MATCH(BL$4,'Standardised Costs'!$E$66:$H66,0)),'Standardised Costs'!$C$66,0)*(SUM(Calculations!$C$10,Calculations!$C$11))</f>
        <v>0</v>
      </c>
      <c r="BM57" s="71">
        <f>IF(ISNUMBER(MATCH(BM$4,'Standardised Costs'!$E$66:$H66,0)),'Standardised Costs'!$C$66,0)*(SUM(Calculations!$C$10,Calculations!$C$11))</f>
        <v>0</v>
      </c>
      <c r="BN57" s="71">
        <f>IF(ISNUMBER(MATCH(BN$4,'Standardised Costs'!$E$66:$H66,0)),'Standardised Costs'!$C$66,0)*(SUM(Calculations!$C$10,Calculations!$C$11))</f>
        <v>0</v>
      </c>
      <c r="BO57" s="71">
        <f>IF(ISNUMBER(MATCH(BO$4,'Standardised Costs'!$E$66:$H66,0)),'Standardised Costs'!$C$66,0)*(SUM(Calculations!$C$10,Calculations!$C$11))</f>
        <v>0</v>
      </c>
      <c r="BP57" s="71">
        <f>IF(ISNUMBER(MATCH(BP$4,'Standardised Costs'!$E$66:$H66,0)),'Standardised Costs'!$C$66,0)*(SUM(Calculations!$C$10,Calculations!$C$11))</f>
        <v>0</v>
      </c>
      <c r="BQ57" s="71">
        <f>IF(ISNUMBER(MATCH(BQ$4,'Standardised Costs'!$E$66:$H66,0)),'Standardised Costs'!$C$66,0)*(SUM(Calculations!$C$10,Calculations!$C$11))</f>
        <v>0</v>
      </c>
      <c r="BR57" s="71">
        <f>IF(ISNUMBER(MATCH(BR$4,'Standardised Costs'!$E$66:$H66,0)),'Standardised Costs'!$C$66,0)*(SUM(Calculations!$C$10,Calculations!$C$11))</f>
        <v>0</v>
      </c>
      <c r="BS57" s="71">
        <f>IF(ISNUMBER(MATCH(BS$4,'Standardised Costs'!$E$66:$H66,0)),'Standardised Costs'!$C$66,0)*(SUM(Calculations!$C$10,Calculations!$C$11))</f>
        <v>0</v>
      </c>
      <c r="BT57" s="71">
        <f>IF(ISNUMBER(MATCH(BT$4,'Standardised Costs'!$E$66:$H66,0)),'Standardised Costs'!$C$66,0)*(SUM(Calculations!$C$10,Calculations!$C$11))</f>
        <v>0</v>
      </c>
      <c r="BU57" s="71">
        <f>IF(ISNUMBER(MATCH(BU$4,'Standardised Costs'!$E$66:$H66,0)),'Standardised Costs'!$C$66,0)*(SUM(Calculations!$C$10,Calculations!$C$11))</f>
        <v>0</v>
      </c>
      <c r="BV57" s="71">
        <f>IF(ISNUMBER(MATCH(BV$4,'Standardised Costs'!$E$66:$H66,0)),'Standardised Costs'!$C$66,0)*(SUM(Calculations!$C$10,Calculations!$C$11))</f>
        <v>0</v>
      </c>
      <c r="BW57" s="71">
        <f>IF(ISNUMBER(MATCH(BW$4,'Standardised Costs'!$E$66:$H66,0)),'Standardised Costs'!$C$66,0)*(SUM(Calculations!$C$10,Calculations!$C$11))</f>
        <v>0</v>
      </c>
      <c r="BX57" s="71">
        <f>IF(ISNUMBER(MATCH(BX$4,'Standardised Costs'!$E$66:$H66,0)),'Standardised Costs'!$C$66,0)*(SUM(Calculations!$C$10,Calculations!$C$11))</f>
        <v>0</v>
      </c>
      <c r="BY57" s="71">
        <f>IF(ISNUMBER(MATCH(BY$4,'Standardised Costs'!$E$66:$H66,0)),'Standardised Costs'!$C$66,0)*(SUM(Calculations!$C$10,Calculations!$C$11))</f>
        <v>0</v>
      </c>
      <c r="BZ57" s="71">
        <f>IF(ISNUMBER(MATCH(BZ$4,'Standardised Costs'!$E$66:$H66,0)),'Standardised Costs'!$C$66,0)*(SUM(Calculations!$C$10,Calculations!$C$11))</f>
        <v>0</v>
      </c>
      <c r="CA57" s="71">
        <f>IF(ISNUMBER(MATCH(CA$4,'Standardised Costs'!$E$66:$H66,0)),'Standardised Costs'!$C$66,0)*(SUM(Calculations!$C$10,Calculations!$C$11))</f>
        <v>0</v>
      </c>
      <c r="CB57" s="71">
        <f>IF(ISNUMBER(MATCH(CB$4,'Standardised Costs'!$E$66:$H66,0)),'Standardised Costs'!$C$66,0)*(SUM(Calculations!$C$10,Calculations!$C$11))</f>
        <v>0</v>
      </c>
      <c r="CC57" s="71">
        <f>IF(ISNUMBER(MATCH(CC$4,'Standardised Costs'!$E$66:$H66,0)),'Standardised Costs'!$C$66,0)*(SUM(Calculations!$C$10,Calculations!$C$11))</f>
        <v>0</v>
      </c>
      <c r="CD57" s="71">
        <f>IF(ISNUMBER(MATCH(CD$4,'Standardised Costs'!$E$66:$H66,0)),'Standardised Costs'!$C$66,0)*(SUM(Calculations!$C$10,Calculations!$C$11))</f>
        <v>0</v>
      </c>
      <c r="CE57" s="71">
        <f>IF(ISNUMBER(MATCH(CE$4,'Standardised Costs'!$E$66:$H66,0)),'Standardised Costs'!$C$66,0)*(SUM(Calculations!$C$10,Calculations!$C$11))</f>
        <v>0</v>
      </c>
      <c r="CF57" s="71">
        <f>IF(ISNUMBER(MATCH(CF$4,'Standardised Costs'!$E$66:$H66,0)),'Standardised Costs'!$C$66,0)*(SUM(Calculations!$C$10,Calculations!$C$11))</f>
        <v>0</v>
      </c>
      <c r="CG57" s="71">
        <f>IF(ISNUMBER(MATCH(CG$4,'Standardised Costs'!$E$66:$H66,0)),'Standardised Costs'!$C$66,0)*(SUM(Calculations!$C$10,Calculations!$C$11))</f>
        <v>0</v>
      </c>
      <c r="CH57" s="71">
        <f>IF(ISNUMBER(MATCH(CH$4,'Standardised Costs'!$E$66:$H66,0)),'Standardised Costs'!$C$66,0)*(SUM(Calculations!$C$10,Calculations!$C$11))</f>
        <v>0</v>
      </c>
      <c r="CI57" s="71">
        <f>IF(ISNUMBER(MATCH(CI$4,'Standardised Costs'!$E$66:$H66,0)),'Standardised Costs'!$C$66,0)*(SUM(Calculations!$C$10,Calculations!$C$11))</f>
        <v>0</v>
      </c>
      <c r="CJ57" s="71">
        <f>IF(ISNUMBER(MATCH(CJ$4,'Standardised Costs'!$E$66:$H66,0)),'Standardised Costs'!$C$66,0)*(SUM(Calculations!$C$10,Calculations!$C$11))</f>
        <v>0</v>
      </c>
      <c r="CK57" s="71">
        <f>IF(ISNUMBER(MATCH(CK$4,'Standardised Costs'!$E$66:$H66,0)),'Standardised Costs'!$C$66,0)*(SUM(Calculations!$C$10,Calculations!$C$11))</f>
        <v>0</v>
      </c>
      <c r="CL57" s="71">
        <f>IF(ISNUMBER(MATCH(CL$4,'Standardised Costs'!$E$66:$H66,0)),'Standardised Costs'!$C$66,0)*(SUM(Calculations!$C$10,Calculations!$C$11))</f>
        <v>0</v>
      </c>
      <c r="CM57" s="71">
        <f>IF(ISNUMBER(MATCH(CM$4,'Standardised Costs'!$E$66:$H66,0)),'Standardised Costs'!$C$66,0)*(SUM(Calculations!$C$10,Calculations!$C$11))</f>
        <v>0</v>
      </c>
      <c r="CN57" s="71">
        <f>IF(ISNUMBER(MATCH(CN$4,'Standardised Costs'!$E$66:$H66,0)),'Standardised Costs'!$C$66,0)*(SUM(Calculations!$C$10,Calculations!$C$11))</f>
        <v>0</v>
      </c>
      <c r="CO57" s="71">
        <f>IF(ISNUMBER(MATCH(CO$4,'Standardised Costs'!$E$66:$H66,0)),'Standardised Costs'!$C$66,0)*(SUM(Calculations!$C$10,Calculations!$C$11))</f>
        <v>0</v>
      </c>
      <c r="CP57" s="71">
        <f>IF(ISNUMBER(MATCH(CP$4,'Standardised Costs'!$E$66:$H66,0)),'Standardised Costs'!$C$66,0)*(SUM(Calculations!$C$10,Calculations!$C$11))</f>
        <v>0</v>
      </c>
      <c r="CQ57" s="71">
        <f>IF(ISNUMBER(MATCH(CQ$4,'Standardised Costs'!$E$66:$H66,0)),'Standardised Costs'!$C$66,0)*(SUM(Calculations!$C$10,Calculations!$C$11))</f>
        <v>0</v>
      </c>
      <c r="CR57" s="71">
        <f>IF(ISNUMBER(MATCH(CR$4,'Standardised Costs'!$E$66:$H66,0)),'Standardised Costs'!$C$66,0)*(SUM(Calculations!$C$10,Calculations!$C$11))</f>
        <v>0</v>
      </c>
      <c r="CS57" s="71">
        <f>IF(ISNUMBER(MATCH(CS$4,'Standardised Costs'!$E$66:$H66,0)),'Standardised Costs'!$C$66,0)*(SUM(Calculations!$C$10,Calculations!$C$11))</f>
        <v>0</v>
      </c>
      <c r="CT57" s="71">
        <f>IF(ISNUMBER(MATCH(CT$4,'Standardised Costs'!$E$66:$H66,0)),'Standardised Costs'!$C$66,0)*(SUM(Calculations!$C$10,Calculations!$C$11))</f>
        <v>0</v>
      </c>
      <c r="CU57" s="71">
        <f>IF(ISNUMBER(MATCH(CU$4,'Standardised Costs'!$E$66:$H66,0)),'Standardised Costs'!$C$66,0)*(SUM(Calculations!$C$10,Calculations!$C$11))</f>
        <v>0</v>
      </c>
      <c r="CV57" s="71">
        <f>IF(ISNUMBER(MATCH(CV$4,'Standardised Costs'!$E$66:$H66,0)),'Standardised Costs'!$C$66,0)*(SUM(Calculations!$C$10,Calculations!$C$11))</f>
        <v>0</v>
      </c>
      <c r="CW57" s="71">
        <f>IF(ISNUMBER(MATCH(CW$4,'Standardised Costs'!$E$66:$H66,0)),'Standardised Costs'!$C$66,0)*(SUM(Calculations!$C$10,Calculations!$C$11))</f>
        <v>0</v>
      </c>
      <c r="CX57" s="71">
        <f>IF(ISNUMBER(MATCH(CX$4,'Standardised Costs'!$E$66:$H66,0)),'Standardised Costs'!$C$66,0)*(SUM(Calculations!$C$10,Calculations!$C$11))</f>
        <v>0</v>
      </c>
      <c r="CY57" s="71">
        <f>IF(ISNUMBER(MATCH(CY$4,'Standardised Costs'!$E$66:$H66,0)),'Standardised Costs'!$C$66,0)*(SUM(Calculations!$C$10,Calculations!$C$11))</f>
        <v>0</v>
      </c>
    </row>
    <row r="58" spans="1:103" s="68" customFormat="1" ht="12.75" customHeight="1" x14ac:dyDescent="0.2">
      <c r="A58" s="328"/>
      <c r="B58" s="73" t="s">
        <v>232</v>
      </c>
      <c r="C58" s="72">
        <f t="shared" si="1"/>
        <v>0</v>
      </c>
      <c r="D58" s="71">
        <f>IF(ISNUMBER(MATCH(D$4,'Standardised Costs'!$E$67:$H67,0)),'Standardised Costs'!$C$67,0)*SUM(Calculations!$C$13:$C$15)</f>
        <v>0</v>
      </c>
      <c r="E58" s="71">
        <f>IF(ISNUMBER(MATCH(E$4,'Standardised Costs'!$E$67:$H67,0)),'Standardised Costs'!$C$67,0)*SUM(Calculations!$C$13:$C$15)</f>
        <v>0</v>
      </c>
      <c r="F58" s="71">
        <f>IF(ISNUMBER(MATCH(F$4,'Standardised Costs'!$E$67:$H67,0)),'Standardised Costs'!$C$67,0)*SUM(Calculations!$C$13:$C$15)</f>
        <v>0</v>
      </c>
      <c r="G58" s="71">
        <f>IF(ISNUMBER(MATCH(G$4,'Standardised Costs'!$E$67:$H67,0)),'Standardised Costs'!$C$67,0)*SUM(Calculations!$C$13:$C$15)</f>
        <v>0</v>
      </c>
      <c r="H58" s="71">
        <f>IF(ISNUMBER(MATCH(H$4,'Standardised Costs'!$E$67:$H67,0)),'Standardised Costs'!$C$67,0)*SUM(Calculations!$C$13:$C$15)</f>
        <v>0</v>
      </c>
      <c r="I58" s="71">
        <f>IF(ISNUMBER(MATCH(I$4,'Standardised Costs'!$E$67:$H67,0)),'Standardised Costs'!$C$67,0)*SUM(Calculations!$C$13:$C$15)</f>
        <v>0</v>
      </c>
      <c r="J58" s="71">
        <f>IF(ISNUMBER(MATCH(J$4,'Standardised Costs'!$E$67:$H67,0)),'Standardised Costs'!$C$67,0)*SUM(Calculations!$C$13:$C$15)</f>
        <v>0</v>
      </c>
      <c r="K58" s="71">
        <f>IF(ISNUMBER(MATCH(K$4,'Standardised Costs'!$E$67:$H67,0)),'Standardised Costs'!$C$67,0)*SUM(Calculations!$C$13:$C$15)</f>
        <v>0</v>
      </c>
      <c r="L58" s="71">
        <f>IF(ISNUMBER(MATCH(L$4,'Standardised Costs'!$E$67:$H67,0)),'Standardised Costs'!$C$67,0)*SUM(Calculations!$C$13:$C$15)</f>
        <v>0</v>
      </c>
      <c r="M58" s="71">
        <f>IF(ISNUMBER(MATCH(M$4,'Standardised Costs'!$E$67:$H67,0)),'Standardised Costs'!$C$67,0)*SUM(Calculations!$C$13:$C$15)</f>
        <v>0</v>
      </c>
      <c r="N58" s="71">
        <f>IF(ISNUMBER(MATCH(N$4,'Standardised Costs'!$E$67:$H67,0)),'Standardised Costs'!$C$67,0)*SUM(Calculations!$C$13:$C$15)</f>
        <v>0</v>
      </c>
      <c r="O58" s="71">
        <f>IF(ISNUMBER(MATCH(O$4,'Standardised Costs'!$E$67:$H67,0)),'Standardised Costs'!$C$67,0)*SUM(Calculations!$C$13:$C$15)</f>
        <v>0</v>
      </c>
      <c r="P58" s="71">
        <f>IF(ISNUMBER(MATCH(P$4,'Standardised Costs'!$E$67:$H67,0)),'Standardised Costs'!$C$67,0)*SUM(Calculations!$C$13:$C$15)</f>
        <v>0</v>
      </c>
      <c r="Q58" s="71">
        <f>IF(ISNUMBER(MATCH(Q$4,'Standardised Costs'!$E$67:$H67,0)),'Standardised Costs'!$C$67,0)*SUM(Calculations!$C$13:$C$15)</f>
        <v>0</v>
      </c>
      <c r="R58" s="71">
        <f>IF(ISNUMBER(MATCH(R$4,'Standardised Costs'!$E$67:$H67,0)),'Standardised Costs'!$C$67,0)*SUM(Calculations!$C$13:$C$15)</f>
        <v>0</v>
      </c>
      <c r="S58" s="71">
        <f>IF(ISNUMBER(MATCH(S$4,'Standardised Costs'!$E$67:$H67,0)),'Standardised Costs'!$C$67,0)*SUM(Calculations!$C$13:$C$15)</f>
        <v>0</v>
      </c>
      <c r="T58" s="71">
        <f>IF(ISNUMBER(MATCH(T$4,'Standardised Costs'!$E$67:$H67,0)),'Standardised Costs'!$C$67,0)*SUM(Calculations!$C$13:$C$15)</f>
        <v>0</v>
      </c>
      <c r="U58" s="71">
        <f>IF(ISNUMBER(MATCH(U$4,'Standardised Costs'!$E$67:$H67,0)),'Standardised Costs'!$C$67,0)*SUM(Calculations!$C$13:$C$15)</f>
        <v>0</v>
      </c>
      <c r="V58" s="71">
        <f>IF(ISNUMBER(MATCH(V$4,'Standardised Costs'!$E$67:$H67,0)),'Standardised Costs'!$C$67,0)*SUM(Calculations!$C$13:$C$15)</f>
        <v>0</v>
      </c>
      <c r="W58" s="71">
        <f>IF(ISNUMBER(MATCH(W$4,'Standardised Costs'!$E$67:$H67,0)),'Standardised Costs'!$C$67,0)*SUM(Calculations!$C$13:$C$15)</f>
        <v>0</v>
      </c>
      <c r="X58" s="71">
        <f>IF(ISNUMBER(MATCH(X$4,'Standardised Costs'!$E$67:$H67,0)),'Standardised Costs'!$C$67,0)*SUM(Calculations!$C$13:$C$15)</f>
        <v>0</v>
      </c>
      <c r="Y58" s="71">
        <f>IF(ISNUMBER(MATCH(Y$4,'Standardised Costs'!$E$67:$H67,0)),'Standardised Costs'!$C$67,0)*SUM(Calculations!$C$13:$C$15)</f>
        <v>0</v>
      </c>
      <c r="Z58" s="71">
        <f>IF(ISNUMBER(MATCH(Z$4,'Standardised Costs'!$E$67:$H67,0)),'Standardised Costs'!$C$67,0)*SUM(Calculations!$C$13:$C$15)</f>
        <v>0</v>
      </c>
      <c r="AA58" s="71">
        <f>IF(ISNUMBER(MATCH(AA$4,'Standardised Costs'!$E$67:$H67,0)),'Standardised Costs'!$C$67,0)*SUM(Calculations!$C$13:$C$15)</f>
        <v>0</v>
      </c>
      <c r="AB58" s="71">
        <f>IF(ISNUMBER(MATCH(AB$4,'Standardised Costs'!$E$67:$H67,0)),'Standardised Costs'!$C$67,0)*SUM(Calculations!$C$13:$C$15)</f>
        <v>0</v>
      </c>
      <c r="AC58" s="71">
        <f>IF(ISNUMBER(MATCH(AC$4,'Standardised Costs'!$E$67:$H67,0)),'Standardised Costs'!$C$67,0)*SUM(Calculations!$C$13:$C$15)</f>
        <v>0</v>
      </c>
      <c r="AD58" s="71">
        <f>IF(ISNUMBER(MATCH(AD$4,'Standardised Costs'!$E$67:$H67,0)),'Standardised Costs'!$C$67,0)*SUM(Calculations!$C$13:$C$15)</f>
        <v>0</v>
      </c>
      <c r="AE58" s="71">
        <f>IF(ISNUMBER(MATCH(AE$4,'Standardised Costs'!$E$67:$H67,0)),'Standardised Costs'!$C$67,0)*SUM(Calculations!$C$13:$C$15)</f>
        <v>0</v>
      </c>
      <c r="AF58" s="71">
        <f>IF(ISNUMBER(MATCH(AF$4,'Standardised Costs'!$E$67:$H67,0)),'Standardised Costs'!$C$67,0)*SUM(Calculations!$C$13:$C$15)</f>
        <v>0</v>
      </c>
      <c r="AG58" s="71">
        <f>IF(ISNUMBER(MATCH(AG$4,'Standardised Costs'!$E$67:$H67,0)),'Standardised Costs'!$C$67,0)*SUM(Calculations!$C$13:$C$15)</f>
        <v>0</v>
      </c>
      <c r="AH58" s="71">
        <f>IF(ISNUMBER(MATCH(AH$4,'Standardised Costs'!$E$67:$H67,0)),'Standardised Costs'!$C$67,0)*SUM(Calculations!$C$13:$C$15)</f>
        <v>0</v>
      </c>
      <c r="AI58" s="71">
        <f>IF(ISNUMBER(MATCH(AI$4,'Standardised Costs'!$E$67:$H67,0)),'Standardised Costs'!$C$67,0)*SUM(Calculations!$C$13:$C$15)</f>
        <v>0</v>
      </c>
      <c r="AJ58" s="71">
        <f>IF(ISNUMBER(MATCH(AJ$4,'Standardised Costs'!$E$67:$H67,0)),'Standardised Costs'!$C$67,0)*SUM(Calculations!$C$13:$C$15)</f>
        <v>0</v>
      </c>
      <c r="AK58" s="71">
        <f>IF(ISNUMBER(MATCH(AK$4,'Standardised Costs'!$E$67:$H67,0)),'Standardised Costs'!$C$67,0)*SUM(Calculations!$C$13:$C$15)</f>
        <v>0</v>
      </c>
      <c r="AL58" s="71">
        <f>IF(ISNUMBER(MATCH(AL$4,'Standardised Costs'!$E$67:$H67,0)),'Standardised Costs'!$C$67,0)*SUM(Calculations!$C$13:$C$15)</f>
        <v>0</v>
      </c>
      <c r="AM58" s="71">
        <f>IF(ISNUMBER(MATCH(AM$4,'Standardised Costs'!$E$67:$H67,0)),'Standardised Costs'!$C$67,0)*SUM(Calculations!$C$13:$C$15)</f>
        <v>0</v>
      </c>
      <c r="AN58" s="71">
        <f>IF(ISNUMBER(MATCH(AN$4,'Standardised Costs'!$E$67:$H67,0)),'Standardised Costs'!$C$67,0)*SUM(Calculations!$C$13:$C$15)</f>
        <v>0</v>
      </c>
      <c r="AO58" s="71">
        <f>IF(ISNUMBER(MATCH(AO$4,'Standardised Costs'!$E$67:$H67,0)),'Standardised Costs'!$C$67,0)*SUM(Calculations!$C$13:$C$15)</f>
        <v>0</v>
      </c>
      <c r="AP58" s="71">
        <f>IF(ISNUMBER(MATCH(AP$4,'Standardised Costs'!$E$67:$H67,0)),'Standardised Costs'!$C$67,0)*SUM(Calculations!$C$13:$C$15)</f>
        <v>0</v>
      </c>
      <c r="AQ58" s="71">
        <f>IF(ISNUMBER(MATCH(AQ$4,'Standardised Costs'!$E$67:$H67,0)),'Standardised Costs'!$C$67,0)*SUM(Calculations!$C$13:$C$15)</f>
        <v>0</v>
      </c>
      <c r="AR58" s="71">
        <f>IF(ISNUMBER(MATCH(AR$4,'Standardised Costs'!$E$67:$H67,0)),'Standardised Costs'!$C$67,0)*SUM(Calculations!$C$13:$C$15)</f>
        <v>0</v>
      </c>
      <c r="AS58" s="71">
        <f>IF(ISNUMBER(MATCH(AS$4,'Standardised Costs'!$E$67:$H67,0)),'Standardised Costs'!$C$67,0)*SUM(Calculations!$C$13:$C$15)</f>
        <v>0</v>
      </c>
      <c r="AT58" s="71">
        <f>IF(ISNUMBER(MATCH(AT$4,'Standardised Costs'!$E$67:$H67,0)),'Standardised Costs'!$C$67,0)*SUM(Calculations!$C$13:$C$15)</f>
        <v>0</v>
      </c>
      <c r="AU58" s="71">
        <f>IF(ISNUMBER(MATCH(AU$4,'Standardised Costs'!$E$67:$H67,0)),'Standardised Costs'!$C$67,0)*SUM(Calculations!$C$13:$C$15)</f>
        <v>0</v>
      </c>
      <c r="AV58" s="71">
        <f>IF(ISNUMBER(MATCH(AV$4,'Standardised Costs'!$E$67:$H67,0)),'Standardised Costs'!$C$67,0)*SUM(Calculations!$C$13:$C$15)</f>
        <v>0</v>
      </c>
      <c r="AW58" s="71">
        <f>IF(ISNUMBER(MATCH(AW$4,'Standardised Costs'!$E$67:$H67,0)),'Standardised Costs'!$C$67,0)*SUM(Calculations!$C$13:$C$15)</f>
        <v>0</v>
      </c>
      <c r="AX58" s="71">
        <f>IF(ISNUMBER(MATCH(AX$4,'Standardised Costs'!$E$67:$H67,0)),'Standardised Costs'!$C$67,0)*SUM(Calculations!$C$13:$C$15)</f>
        <v>0</v>
      </c>
      <c r="AY58" s="71">
        <f>IF(ISNUMBER(MATCH(AY$4,'Standardised Costs'!$E$67:$H67,0)),'Standardised Costs'!$C$67,0)*SUM(Calculations!$C$13:$C$15)</f>
        <v>0</v>
      </c>
      <c r="AZ58" s="71">
        <f>IF(ISNUMBER(MATCH(AZ$4,'Standardised Costs'!$E$67:$H67,0)),'Standardised Costs'!$C$67,0)*SUM(Calculations!$C$13:$C$15)</f>
        <v>0</v>
      </c>
      <c r="BA58" s="71">
        <f>IF(ISNUMBER(MATCH(BA$4,'Standardised Costs'!$E$67:$H67,0)),'Standardised Costs'!$C$67,0)*SUM(Calculations!$C$13:$C$15)</f>
        <v>0</v>
      </c>
      <c r="BB58" s="71">
        <f>IF(ISNUMBER(MATCH(BB$4,'Standardised Costs'!$E$67:$H67,0)),'Standardised Costs'!$C$67,0)*SUM(Calculations!$C$13:$C$15)</f>
        <v>0</v>
      </c>
      <c r="BC58" s="71">
        <f>IF(ISNUMBER(MATCH(BC$4,'Standardised Costs'!$E$67:$H67,0)),'Standardised Costs'!$C$67,0)*SUM(Calculations!$C$13:$C$15)</f>
        <v>0</v>
      </c>
      <c r="BD58" s="71">
        <f>IF(ISNUMBER(MATCH(BD$4,'Standardised Costs'!$E$67:$H67,0)),'Standardised Costs'!$C$67,0)*SUM(Calculations!$C$13:$C$15)</f>
        <v>0</v>
      </c>
      <c r="BE58" s="71">
        <f>IF(ISNUMBER(MATCH(BE$4,'Standardised Costs'!$E$67:$H67,0)),'Standardised Costs'!$C$67,0)*SUM(Calculations!$C$13:$C$15)</f>
        <v>0</v>
      </c>
      <c r="BF58" s="71">
        <f>IF(ISNUMBER(MATCH(BF$4,'Standardised Costs'!$E$67:$H67,0)),'Standardised Costs'!$C$67,0)*SUM(Calculations!$C$13:$C$15)</f>
        <v>0</v>
      </c>
      <c r="BG58" s="71">
        <f>IF(ISNUMBER(MATCH(BG$4,'Standardised Costs'!$E$67:$H67,0)),'Standardised Costs'!$C$67,0)*SUM(Calculations!$C$13:$C$15)</f>
        <v>0</v>
      </c>
      <c r="BH58" s="71">
        <f>IF(ISNUMBER(MATCH(BH$4,'Standardised Costs'!$E$67:$H67,0)),'Standardised Costs'!$C$67,0)*SUM(Calculations!$C$13:$C$15)</f>
        <v>0</v>
      </c>
      <c r="BI58" s="71">
        <f>IF(ISNUMBER(MATCH(BI$4,'Standardised Costs'!$E$67:$H67,0)),'Standardised Costs'!$C$67,0)*SUM(Calculations!$C$13:$C$15)</f>
        <v>0</v>
      </c>
      <c r="BJ58" s="71">
        <f>IF(ISNUMBER(MATCH(BJ$4,'Standardised Costs'!$E$67:$H67,0)),'Standardised Costs'!$C$67,0)*SUM(Calculations!$C$13:$C$15)</f>
        <v>0</v>
      </c>
      <c r="BK58" s="71">
        <f>IF(ISNUMBER(MATCH(BK$4,'Standardised Costs'!$E$67:$H67,0)),'Standardised Costs'!$C$67,0)*SUM(Calculations!$C$13:$C$15)</f>
        <v>0</v>
      </c>
      <c r="BL58" s="71">
        <f>IF(ISNUMBER(MATCH(BL$4,'Standardised Costs'!$E$67:$H67,0)),'Standardised Costs'!$C$67,0)*SUM(Calculations!$C$13:$C$15)</f>
        <v>0</v>
      </c>
      <c r="BM58" s="71">
        <f>IF(ISNUMBER(MATCH(BM$4,'Standardised Costs'!$E$67:$H67,0)),'Standardised Costs'!$C$67,0)*SUM(Calculations!$C$13:$C$15)</f>
        <v>0</v>
      </c>
      <c r="BN58" s="71">
        <f>IF(ISNUMBER(MATCH(BN$4,'Standardised Costs'!$E$67:$H67,0)),'Standardised Costs'!$C$67,0)*SUM(Calculations!$C$13:$C$15)</f>
        <v>0</v>
      </c>
      <c r="BO58" s="71">
        <f>IF(ISNUMBER(MATCH(BO$4,'Standardised Costs'!$E$67:$H67,0)),'Standardised Costs'!$C$67,0)*SUM(Calculations!$C$13:$C$15)</f>
        <v>0</v>
      </c>
      <c r="BP58" s="71">
        <f>IF(ISNUMBER(MATCH(BP$4,'Standardised Costs'!$E$67:$H67,0)),'Standardised Costs'!$C$67,0)*SUM(Calculations!$C$13:$C$15)</f>
        <v>0</v>
      </c>
      <c r="BQ58" s="71">
        <f>IF(ISNUMBER(MATCH(BQ$4,'Standardised Costs'!$E$67:$H67,0)),'Standardised Costs'!$C$67,0)*SUM(Calculations!$C$13:$C$15)</f>
        <v>0</v>
      </c>
      <c r="BR58" s="71">
        <f>IF(ISNUMBER(MATCH(BR$4,'Standardised Costs'!$E$67:$H67,0)),'Standardised Costs'!$C$67,0)*SUM(Calculations!$C$13:$C$15)</f>
        <v>0</v>
      </c>
      <c r="BS58" s="71">
        <f>IF(ISNUMBER(MATCH(BS$4,'Standardised Costs'!$E$67:$H67,0)),'Standardised Costs'!$C$67,0)*SUM(Calculations!$C$13:$C$15)</f>
        <v>0</v>
      </c>
      <c r="BT58" s="71">
        <f>IF(ISNUMBER(MATCH(BT$4,'Standardised Costs'!$E$67:$H67,0)),'Standardised Costs'!$C$67,0)*SUM(Calculations!$C$13:$C$15)</f>
        <v>0</v>
      </c>
      <c r="BU58" s="71">
        <f>IF(ISNUMBER(MATCH(BU$4,'Standardised Costs'!$E$67:$H67,0)),'Standardised Costs'!$C$67,0)*SUM(Calculations!$C$13:$C$15)</f>
        <v>0</v>
      </c>
      <c r="BV58" s="71">
        <f>IF(ISNUMBER(MATCH(BV$4,'Standardised Costs'!$E$67:$H67,0)),'Standardised Costs'!$C$67,0)*SUM(Calculations!$C$13:$C$15)</f>
        <v>0</v>
      </c>
      <c r="BW58" s="71">
        <f>IF(ISNUMBER(MATCH(BW$4,'Standardised Costs'!$E$67:$H67,0)),'Standardised Costs'!$C$67,0)*SUM(Calculations!$C$13:$C$15)</f>
        <v>0</v>
      </c>
      <c r="BX58" s="71">
        <f>IF(ISNUMBER(MATCH(BX$4,'Standardised Costs'!$E$67:$H67,0)),'Standardised Costs'!$C$67,0)*SUM(Calculations!$C$13:$C$15)</f>
        <v>0</v>
      </c>
      <c r="BY58" s="71">
        <f>IF(ISNUMBER(MATCH(BY$4,'Standardised Costs'!$E$67:$H67,0)),'Standardised Costs'!$C$67,0)*SUM(Calculations!$C$13:$C$15)</f>
        <v>0</v>
      </c>
      <c r="BZ58" s="71">
        <f>IF(ISNUMBER(MATCH(BZ$4,'Standardised Costs'!$E$67:$H67,0)),'Standardised Costs'!$C$67,0)*SUM(Calculations!$C$13:$C$15)</f>
        <v>0</v>
      </c>
      <c r="CA58" s="71">
        <f>IF(ISNUMBER(MATCH(CA$4,'Standardised Costs'!$E$67:$H67,0)),'Standardised Costs'!$C$67,0)*SUM(Calculations!$C$13:$C$15)</f>
        <v>0</v>
      </c>
      <c r="CB58" s="71">
        <f>IF(ISNUMBER(MATCH(CB$4,'Standardised Costs'!$E$67:$H67,0)),'Standardised Costs'!$C$67,0)*SUM(Calculations!$C$13:$C$15)</f>
        <v>0</v>
      </c>
      <c r="CC58" s="71">
        <f>IF(ISNUMBER(MATCH(CC$4,'Standardised Costs'!$E$67:$H67,0)),'Standardised Costs'!$C$67,0)*SUM(Calculations!$C$13:$C$15)</f>
        <v>0</v>
      </c>
      <c r="CD58" s="71">
        <f>IF(ISNUMBER(MATCH(CD$4,'Standardised Costs'!$E$67:$H67,0)),'Standardised Costs'!$C$67,0)*SUM(Calculations!$C$13:$C$15)</f>
        <v>0</v>
      </c>
      <c r="CE58" s="71">
        <f>IF(ISNUMBER(MATCH(CE$4,'Standardised Costs'!$E$67:$H67,0)),'Standardised Costs'!$C$67,0)*SUM(Calculations!$C$13:$C$15)</f>
        <v>0</v>
      </c>
      <c r="CF58" s="71">
        <f>IF(ISNUMBER(MATCH(CF$4,'Standardised Costs'!$E$67:$H67,0)),'Standardised Costs'!$C$67,0)*SUM(Calculations!$C$13:$C$15)</f>
        <v>0</v>
      </c>
      <c r="CG58" s="71">
        <f>IF(ISNUMBER(MATCH(CG$4,'Standardised Costs'!$E$67:$H67,0)),'Standardised Costs'!$C$67,0)*SUM(Calculations!$C$13:$C$15)</f>
        <v>0</v>
      </c>
      <c r="CH58" s="71">
        <f>IF(ISNUMBER(MATCH(CH$4,'Standardised Costs'!$E$67:$H67,0)),'Standardised Costs'!$C$67,0)*SUM(Calculations!$C$13:$C$15)</f>
        <v>0</v>
      </c>
      <c r="CI58" s="71">
        <f>IF(ISNUMBER(MATCH(CI$4,'Standardised Costs'!$E$67:$H67,0)),'Standardised Costs'!$C$67,0)*SUM(Calculations!$C$13:$C$15)</f>
        <v>0</v>
      </c>
      <c r="CJ58" s="71">
        <f>IF(ISNUMBER(MATCH(CJ$4,'Standardised Costs'!$E$67:$H67,0)),'Standardised Costs'!$C$67,0)*SUM(Calculations!$C$13:$C$15)</f>
        <v>0</v>
      </c>
      <c r="CK58" s="71">
        <f>IF(ISNUMBER(MATCH(CK$4,'Standardised Costs'!$E$67:$H67,0)),'Standardised Costs'!$C$67,0)*SUM(Calculations!$C$13:$C$15)</f>
        <v>0</v>
      </c>
      <c r="CL58" s="71">
        <f>IF(ISNUMBER(MATCH(CL$4,'Standardised Costs'!$E$67:$H67,0)),'Standardised Costs'!$C$67,0)*SUM(Calculations!$C$13:$C$15)</f>
        <v>0</v>
      </c>
      <c r="CM58" s="71">
        <f>IF(ISNUMBER(MATCH(CM$4,'Standardised Costs'!$E$67:$H67,0)),'Standardised Costs'!$C$67,0)*SUM(Calculations!$C$13:$C$15)</f>
        <v>0</v>
      </c>
      <c r="CN58" s="71">
        <f>IF(ISNUMBER(MATCH(CN$4,'Standardised Costs'!$E$67:$H67,0)),'Standardised Costs'!$C$67,0)*SUM(Calculations!$C$13:$C$15)</f>
        <v>0</v>
      </c>
      <c r="CO58" s="71">
        <f>IF(ISNUMBER(MATCH(CO$4,'Standardised Costs'!$E$67:$H67,0)),'Standardised Costs'!$C$67,0)*SUM(Calculations!$C$13:$C$15)</f>
        <v>0</v>
      </c>
      <c r="CP58" s="71">
        <f>IF(ISNUMBER(MATCH(CP$4,'Standardised Costs'!$E$67:$H67,0)),'Standardised Costs'!$C$67,0)*SUM(Calculations!$C$13:$C$15)</f>
        <v>0</v>
      </c>
      <c r="CQ58" s="71">
        <f>IF(ISNUMBER(MATCH(CQ$4,'Standardised Costs'!$E$67:$H67,0)),'Standardised Costs'!$C$67,0)*SUM(Calculations!$C$13:$C$15)</f>
        <v>0</v>
      </c>
      <c r="CR58" s="71">
        <f>IF(ISNUMBER(MATCH(CR$4,'Standardised Costs'!$E$67:$H67,0)),'Standardised Costs'!$C$67,0)*SUM(Calculations!$C$13:$C$15)</f>
        <v>0</v>
      </c>
      <c r="CS58" s="71">
        <f>IF(ISNUMBER(MATCH(CS$4,'Standardised Costs'!$E$67:$H67,0)),'Standardised Costs'!$C$67,0)*SUM(Calculations!$C$13:$C$15)</f>
        <v>0</v>
      </c>
      <c r="CT58" s="71">
        <f>IF(ISNUMBER(MATCH(CT$4,'Standardised Costs'!$E$67:$H67,0)),'Standardised Costs'!$C$67,0)*SUM(Calculations!$C$13:$C$15)</f>
        <v>0</v>
      </c>
      <c r="CU58" s="71">
        <f>IF(ISNUMBER(MATCH(CU$4,'Standardised Costs'!$E$67:$H67,0)),'Standardised Costs'!$C$67,0)*SUM(Calculations!$C$13:$C$15)</f>
        <v>0</v>
      </c>
      <c r="CV58" s="71">
        <f>IF(ISNUMBER(MATCH(CV$4,'Standardised Costs'!$E$67:$H67,0)),'Standardised Costs'!$C$67,0)*SUM(Calculations!$C$13:$C$15)</f>
        <v>0</v>
      </c>
      <c r="CW58" s="71">
        <f>IF(ISNUMBER(MATCH(CW$4,'Standardised Costs'!$E$67:$H67,0)),'Standardised Costs'!$C$67,0)*SUM(Calculations!$C$13:$C$15)</f>
        <v>0</v>
      </c>
      <c r="CX58" s="71">
        <f>IF(ISNUMBER(MATCH(CX$4,'Standardised Costs'!$E$67:$H67,0)),'Standardised Costs'!$C$67,0)*SUM(Calculations!$C$13:$C$15)</f>
        <v>0</v>
      </c>
      <c r="CY58" s="71">
        <f>IF(ISNUMBER(MATCH(CY$4,'Standardised Costs'!$E$67:$H67,0)),'Standardised Costs'!$C$67,0)*SUM(Calculations!$C$13:$C$15)</f>
        <v>0</v>
      </c>
    </row>
    <row r="59" spans="1:103" s="68" customFormat="1" ht="12.75" customHeight="1" x14ac:dyDescent="0.2">
      <c r="A59" s="328"/>
      <c r="B59" s="73" t="s">
        <v>233</v>
      </c>
      <c r="C59" s="72">
        <f t="shared" si="1"/>
        <v>0</v>
      </c>
      <c r="D59" s="71">
        <f>IF(ISNUMBER(MATCH(D$4,'Standardised Costs'!$E$68:$H68,0)),'Standardised Costs'!$C$68,0)*SUM(Calculations!$C$13:$C$15)</f>
        <v>0</v>
      </c>
      <c r="E59" s="71">
        <f>IF(ISNUMBER(MATCH(E$4,'Standardised Costs'!$E$68:$H68,0)),'Standardised Costs'!$C$68,0)*SUM(Calculations!$C$13:$C$15)</f>
        <v>0</v>
      </c>
      <c r="F59" s="71">
        <f>IF(ISNUMBER(MATCH(F$4,'Standardised Costs'!$E$68:$H68,0)),'Standardised Costs'!$C$68,0)*SUM(Calculations!$C$13:$C$15)</f>
        <v>0</v>
      </c>
      <c r="G59" s="71">
        <f>IF(ISNUMBER(MATCH(G$4,'Standardised Costs'!$E$68:$H68,0)),'Standardised Costs'!$C$68,0)*SUM(Calculations!$C$13:$C$15)</f>
        <v>0</v>
      </c>
      <c r="H59" s="71">
        <f>IF(ISNUMBER(MATCH(H$4,'Standardised Costs'!$E$68:$H68,0)),'Standardised Costs'!$C$68,0)*SUM(Calculations!$C$13:$C$15)</f>
        <v>0</v>
      </c>
      <c r="I59" s="71">
        <f>IF(ISNUMBER(MATCH(I$4,'Standardised Costs'!$E$68:$H68,0)),'Standardised Costs'!$C$68,0)*SUM(Calculations!$C$13:$C$15)</f>
        <v>0</v>
      </c>
      <c r="J59" s="71">
        <f>IF(ISNUMBER(MATCH(J$4,'Standardised Costs'!$E$68:$H68,0)),'Standardised Costs'!$C$68,0)*SUM(Calculations!$C$13:$C$15)</f>
        <v>0</v>
      </c>
      <c r="K59" s="71">
        <f>IF(ISNUMBER(MATCH(K$4,'Standardised Costs'!$E$68:$H68,0)),'Standardised Costs'!$C$68,0)*SUM(Calculations!$C$13:$C$15)</f>
        <v>0</v>
      </c>
      <c r="L59" s="71">
        <f>IF(ISNUMBER(MATCH(L$4,'Standardised Costs'!$E$68:$H68,0)),'Standardised Costs'!$C$68,0)*SUM(Calculations!$C$13:$C$15)</f>
        <v>0</v>
      </c>
      <c r="M59" s="71">
        <f>IF(ISNUMBER(MATCH(M$4,'Standardised Costs'!$E$68:$H68,0)),'Standardised Costs'!$C$68,0)*SUM(Calculations!$C$13:$C$15)</f>
        <v>0</v>
      </c>
      <c r="N59" s="71">
        <f>IF(ISNUMBER(MATCH(N$4,'Standardised Costs'!$E$68:$H68,0)),'Standardised Costs'!$C$68,0)*SUM(Calculations!$C$13:$C$15)</f>
        <v>0</v>
      </c>
      <c r="O59" s="71">
        <f>IF(ISNUMBER(MATCH(O$4,'Standardised Costs'!$E$68:$H68,0)),'Standardised Costs'!$C$68,0)*SUM(Calculations!$C$13:$C$15)</f>
        <v>0</v>
      </c>
      <c r="P59" s="71">
        <f>IF(ISNUMBER(MATCH(P$4,'Standardised Costs'!$E$68:$H68,0)),'Standardised Costs'!$C$68,0)*SUM(Calculations!$C$13:$C$15)</f>
        <v>0</v>
      </c>
      <c r="Q59" s="71">
        <f>IF(ISNUMBER(MATCH(Q$4,'Standardised Costs'!$E$68:$H68,0)),'Standardised Costs'!$C$68,0)*SUM(Calculations!$C$13:$C$15)</f>
        <v>0</v>
      </c>
      <c r="R59" s="71">
        <f>IF(ISNUMBER(MATCH(R$4,'Standardised Costs'!$E$68:$H68,0)),'Standardised Costs'!$C$68,0)*SUM(Calculations!$C$13:$C$15)</f>
        <v>0</v>
      </c>
      <c r="S59" s="71">
        <f>IF(ISNUMBER(MATCH(S$4,'Standardised Costs'!$E$68:$H68,0)),'Standardised Costs'!$C$68,0)*SUM(Calculations!$C$13:$C$15)</f>
        <v>0</v>
      </c>
      <c r="T59" s="71">
        <f>IF(ISNUMBER(MATCH(T$4,'Standardised Costs'!$E$68:$H68,0)),'Standardised Costs'!$C$68,0)*SUM(Calculations!$C$13:$C$15)</f>
        <v>0</v>
      </c>
      <c r="U59" s="71">
        <f>IF(ISNUMBER(MATCH(U$4,'Standardised Costs'!$E$68:$H68,0)),'Standardised Costs'!$C$68,0)*SUM(Calculations!$C$13:$C$15)</f>
        <v>0</v>
      </c>
      <c r="V59" s="71">
        <f>IF(ISNUMBER(MATCH(V$4,'Standardised Costs'!$E$68:$H68,0)),'Standardised Costs'!$C$68,0)*SUM(Calculations!$C$13:$C$15)</f>
        <v>0</v>
      </c>
      <c r="W59" s="71">
        <f>IF(ISNUMBER(MATCH(W$4,'Standardised Costs'!$E$68:$H68,0)),'Standardised Costs'!$C$68,0)*SUM(Calculations!$C$13:$C$15)</f>
        <v>0</v>
      </c>
      <c r="X59" s="71">
        <f>IF(ISNUMBER(MATCH(X$4,'Standardised Costs'!$E$68:$H68,0)),'Standardised Costs'!$C$68,0)*SUM(Calculations!$C$13:$C$15)</f>
        <v>0</v>
      </c>
      <c r="Y59" s="71">
        <f>IF(ISNUMBER(MATCH(Y$4,'Standardised Costs'!$E$68:$H68,0)),'Standardised Costs'!$C$68,0)*SUM(Calculations!$C$13:$C$15)</f>
        <v>0</v>
      </c>
      <c r="Z59" s="71">
        <f>IF(ISNUMBER(MATCH(Z$4,'Standardised Costs'!$E$68:$H68,0)),'Standardised Costs'!$C$68,0)*SUM(Calculations!$C$13:$C$15)</f>
        <v>0</v>
      </c>
      <c r="AA59" s="71">
        <f>IF(ISNUMBER(MATCH(AA$4,'Standardised Costs'!$E$68:$H68,0)),'Standardised Costs'!$C$68,0)*SUM(Calculations!$C$13:$C$15)</f>
        <v>0</v>
      </c>
      <c r="AB59" s="71">
        <f>IF(ISNUMBER(MATCH(AB$4,'Standardised Costs'!$E$68:$H68,0)),'Standardised Costs'!$C$68,0)*SUM(Calculations!$C$13:$C$15)</f>
        <v>0</v>
      </c>
      <c r="AC59" s="71">
        <f>IF(ISNUMBER(MATCH(AC$4,'Standardised Costs'!$E$68:$H68,0)),'Standardised Costs'!$C$68,0)*SUM(Calculations!$C$13:$C$15)</f>
        <v>0</v>
      </c>
      <c r="AD59" s="71">
        <f>IF(ISNUMBER(MATCH(AD$4,'Standardised Costs'!$E$68:$H68,0)),'Standardised Costs'!$C$68,0)*SUM(Calculations!$C$13:$C$15)</f>
        <v>0</v>
      </c>
      <c r="AE59" s="71">
        <f>IF(ISNUMBER(MATCH(AE$4,'Standardised Costs'!$E$68:$H68,0)),'Standardised Costs'!$C$68,0)*SUM(Calculations!$C$13:$C$15)</f>
        <v>0</v>
      </c>
      <c r="AF59" s="71">
        <f>IF(ISNUMBER(MATCH(AF$4,'Standardised Costs'!$E$68:$H68,0)),'Standardised Costs'!$C$68,0)*SUM(Calculations!$C$13:$C$15)</f>
        <v>0</v>
      </c>
      <c r="AG59" s="71">
        <f>IF(ISNUMBER(MATCH(AG$4,'Standardised Costs'!$E$68:$H68,0)),'Standardised Costs'!$C$68,0)*SUM(Calculations!$C$13:$C$15)</f>
        <v>0</v>
      </c>
      <c r="AH59" s="71">
        <f>IF(ISNUMBER(MATCH(AH$4,'Standardised Costs'!$E$68:$H68,0)),'Standardised Costs'!$C$68,0)*SUM(Calculations!$C$13:$C$15)</f>
        <v>0</v>
      </c>
      <c r="AI59" s="71">
        <f>IF(ISNUMBER(MATCH(AI$4,'Standardised Costs'!$E$68:$H68,0)),'Standardised Costs'!$C$68,0)*SUM(Calculations!$C$13:$C$15)</f>
        <v>0</v>
      </c>
      <c r="AJ59" s="71">
        <f>IF(ISNUMBER(MATCH(AJ$4,'Standardised Costs'!$E$68:$H68,0)),'Standardised Costs'!$C$68,0)*SUM(Calculations!$C$13:$C$15)</f>
        <v>0</v>
      </c>
      <c r="AK59" s="71">
        <f>IF(ISNUMBER(MATCH(AK$4,'Standardised Costs'!$E$68:$H68,0)),'Standardised Costs'!$C$68,0)*SUM(Calculations!$C$13:$C$15)</f>
        <v>0</v>
      </c>
      <c r="AL59" s="71">
        <f>IF(ISNUMBER(MATCH(AL$4,'Standardised Costs'!$E$68:$H68,0)),'Standardised Costs'!$C$68,0)*SUM(Calculations!$C$13:$C$15)</f>
        <v>0</v>
      </c>
      <c r="AM59" s="71">
        <f>IF(ISNUMBER(MATCH(AM$4,'Standardised Costs'!$E$68:$H68,0)),'Standardised Costs'!$C$68,0)*SUM(Calculations!$C$13:$C$15)</f>
        <v>0</v>
      </c>
      <c r="AN59" s="71">
        <f>IF(ISNUMBER(MATCH(AN$4,'Standardised Costs'!$E$68:$H68,0)),'Standardised Costs'!$C$68,0)*SUM(Calculations!$C$13:$C$15)</f>
        <v>0</v>
      </c>
      <c r="AO59" s="71">
        <f>IF(ISNUMBER(MATCH(AO$4,'Standardised Costs'!$E$68:$H68,0)),'Standardised Costs'!$C$68,0)*SUM(Calculations!$C$13:$C$15)</f>
        <v>0</v>
      </c>
      <c r="AP59" s="71">
        <f>IF(ISNUMBER(MATCH(AP$4,'Standardised Costs'!$E$68:$H68,0)),'Standardised Costs'!$C$68,0)*SUM(Calculations!$C$13:$C$15)</f>
        <v>0</v>
      </c>
      <c r="AQ59" s="71">
        <f>IF(ISNUMBER(MATCH(AQ$4,'Standardised Costs'!$E$68:$H68,0)),'Standardised Costs'!$C$68,0)*SUM(Calculations!$C$13:$C$15)</f>
        <v>0</v>
      </c>
      <c r="AR59" s="71">
        <f>IF(ISNUMBER(MATCH(AR$4,'Standardised Costs'!$E$68:$H68,0)),'Standardised Costs'!$C$68,0)*SUM(Calculations!$C$13:$C$15)</f>
        <v>0</v>
      </c>
      <c r="AS59" s="71">
        <f>IF(ISNUMBER(MATCH(AS$4,'Standardised Costs'!$E$68:$H68,0)),'Standardised Costs'!$C$68,0)*SUM(Calculations!$C$13:$C$15)</f>
        <v>0</v>
      </c>
      <c r="AT59" s="71">
        <f>IF(ISNUMBER(MATCH(AT$4,'Standardised Costs'!$E$68:$H68,0)),'Standardised Costs'!$C$68,0)*SUM(Calculations!$C$13:$C$15)</f>
        <v>0</v>
      </c>
      <c r="AU59" s="71">
        <f>IF(ISNUMBER(MATCH(AU$4,'Standardised Costs'!$E$68:$H68,0)),'Standardised Costs'!$C$68,0)*SUM(Calculations!$C$13:$C$15)</f>
        <v>0</v>
      </c>
      <c r="AV59" s="71">
        <f>IF(ISNUMBER(MATCH(AV$4,'Standardised Costs'!$E$68:$H68,0)),'Standardised Costs'!$C$68,0)*SUM(Calculations!$C$13:$C$15)</f>
        <v>0</v>
      </c>
      <c r="AW59" s="71">
        <f>IF(ISNUMBER(MATCH(AW$4,'Standardised Costs'!$E$68:$H68,0)),'Standardised Costs'!$C$68,0)*SUM(Calculations!$C$13:$C$15)</f>
        <v>0</v>
      </c>
      <c r="AX59" s="71">
        <f>IF(ISNUMBER(MATCH(AX$4,'Standardised Costs'!$E$68:$H68,0)),'Standardised Costs'!$C$68,0)*SUM(Calculations!$C$13:$C$15)</f>
        <v>0</v>
      </c>
      <c r="AY59" s="71">
        <f>IF(ISNUMBER(MATCH(AY$4,'Standardised Costs'!$E$68:$H68,0)),'Standardised Costs'!$C$68,0)*SUM(Calculations!$C$13:$C$15)</f>
        <v>0</v>
      </c>
      <c r="AZ59" s="71">
        <f>IF(ISNUMBER(MATCH(AZ$4,'Standardised Costs'!$E$68:$H68,0)),'Standardised Costs'!$C$68,0)*SUM(Calculations!$C$13:$C$15)</f>
        <v>0</v>
      </c>
      <c r="BA59" s="71">
        <f>IF(ISNUMBER(MATCH(BA$4,'Standardised Costs'!$E$68:$H68,0)),'Standardised Costs'!$C$68,0)*SUM(Calculations!$C$13:$C$15)</f>
        <v>0</v>
      </c>
      <c r="BB59" s="71">
        <f>IF(ISNUMBER(MATCH(BB$4,'Standardised Costs'!$E$68:$H68,0)),'Standardised Costs'!$C$68,0)*SUM(Calculations!$C$13:$C$15)</f>
        <v>0</v>
      </c>
      <c r="BC59" s="71">
        <f>IF(ISNUMBER(MATCH(BC$4,'Standardised Costs'!$E$68:$H68,0)),'Standardised Costs'!$C$68,0)*SUM(Calculations!$C$13:$C$15)</f>
        <v>0</v>
      </c>
      <c r="BD59" s="71">
        <f>IF(ISNUMBER(MATCH(BD$4,'Standardised Costs'!$E$68:$H68,0)),'Standardised Costs'!$C$68,0)*SUM(Calculations!$C$13:$C$15)</f>
        <v>0</v>
      </c>
      <c r="BE59" s="71">
        <f>IF(ISNUMBER(MATCH(BE$4,'Standardised Costs'!$E$68:$H68,0)),'Standardised Costs'!$C$68,0)*SUM(Calculations!$C$13:$C$15)</f>
        <v>0</v>
      </c>
      <c r="BF59" s="71">
        <f>IF(ISNUMBER(MATCH(BF$4,'Standardised Costs'!$E$68:$H68,0)),'Standardised Costs'!$C$68,0)*SUM(Calculations!$C$13:$C$15)</f>
        <v>0</v>
      </c>
      <c r="BG59" s="71">
        <f>IF(ISNUMBER(MATCH(BG$4,'Standardised Costs'!$E$68:$H68,0)),'Standardised Costs'!$C$68,0)*SUM(Calculations!$C$13:$C$15)</f>
        <v>0</v>
      </c>
      <c r="BH59" s="71">
        <f>IF(ISNUMBER(MATCH(BH$4,'Standardised Costs'!$E$68:$H68,0)),'Standardised Costs'!$C$68,0)*SUM(Calculations!$C$13:$C$15)</f>
        <v>0</v>
      </c>
      <c r="BI59" s="71">
        <f>IF(ISNUMBER(MATCH(BI$4,'Standardised Costs'!$E$68:$H68,0)),'Standardised Costs'!$C$68,0)*SUM(Calculations!$C$13:$C$15)</f>
        <v>0</v>
      </c>
      <c r="BJ59" s="71">
        <f>IF(ISNUMBER(MATCH(BJ$4,'Standardised Costs'!$E$68:$H68,0)),'Standardised Costs'!$C$68,0)*SUM(Calculations!$C$13:$C$15)</f>
        <v>0</v>
      </c>
      <c r="BK59" s="71">
        <f>IF(ISNUMBER(MATCH(BK$4,'Standardised Costs'!$E$68:$H68,0)),'Standardised Costs'!$C$68,0)*SUM(Calculations!$C$13:$C$15)</f>
        <v>0</v>
      </c>
      <c r="BL59" s="71">
        <f>IF(ISNUMBER(MATCH(BL$4,'Standardised Costs'!$E$68:$H68,0)),'Standardised Costs'!$C$68,0)*SUM(Calculations!$C$13:$C$15)</f>
        <v>0</v>
      </c>
      <c r="BM59" s="71">
        <f>IF(ISNUMBER(MATCH(BM$4,'Standardised Costs'!$E$68:$H68,0)),'Standardised Costs'!$C$68,0)*SUM(Calculations!$C$13:$C$15)</f>
        <v>0</v>
      </c>
      <c r="BN59" s="71">
        <f>IF(ISNUMBER(MATCH(BN$4,'Standardised Costs'!$E$68:$H68,0)),'Standardised Costs'!$C$68,0)*SUM(Calculations!$C$13:$C$15)</f>
        <v>0</v>
      </c>
      <c r="BO59" s="71">
        <f>IF(ISNUMBER(MATCH(BO$4,'Standardised Costs'!$E$68:$H68,0)),'Standardised Costs'!$C$68,0)*SUM(Calculations!$C$13:$C$15)</f>
        <v>0</v>
      </c>
      <c r="BP59" s="71">
        <f>IF(ISNUMBER(MATCH(BP$4,'Standardised Costs'!$E$68:$H68,0)),'Standardised Costs'!$C$68,0)*SUM(Calculations!$C$13:$C$15)</f>
        <v>0</v>
      </c>
      <c r="BQ59" s="71">
        <f>IF(ISNUMBER(MATCH(BQ$4,'Standardised Costs'!$E$68:$H68,0)),'Standardised Costs'!$C$68,0)*SUM(Calculations!$C$13:$C$15)</f>
        <v>0</v>
      </c>
      <c r="BR59" s="71">
        <f>IF(ISNUMBER(MATCH(BR$4,'Standardised Costs'!$E$68:$H68,0)),'Standardised Costs'!$C$68,0)*SUM(Calculations!$C$13:$C$15)</f>
        <v>0</v>
      </c>
      <c r="BS59" s="71">
        <f>IF(ISNUMBER(MATCH(BS$4,'Standardised Costs'!$E$68:$H68,0)),'Standardised Costs'!$C$68,0)*SUM(Calculations!$C$13:$C$15)</f>
        <v>0</v>
      </c>
      <c r="BT59" s="71">
        <f>IF(ISNUMBER(MATCH(BT$4,'Standardised Costs'!$E$68:$H68,0)),'Standardised Costs'!$C$68,0)*SUM(Calculations!$C$13:$C$15)</f>
        <v>0</v>
      </c>
      <c r="BU59" s="71">
        <f>IF(ISNUMBER(MATCH(BU$4,'Standardised Costs'!$E$68:$H68,0)),'Standardised Costs'!$C$68,0)*SUM(Calculations!$C$13:$C$15)</f>
        <v>0</v>
      </c>
      <c r="BV59" s="71">
        <f>IF(ISNUMBER(MATCH(BV$4,'Standardised Costs'!$E$68:$H68,0)),'Standardised Costs'!$C$68,0)*SUM(Calculations!$C$13:$C$15)</f>
        <v>0</v>
      </c>
      <c r="BW59" s="71">
        <f>IF(ISNUMBER(MATCH(BW$4,'Standardised Costs'!$E$68:$H68,0)),'Standardised Costs'!$C$68,0)*SUM(Calculations!$C$13:$C$15)</f>
        <v>0</v>
      </c>
      <c r="BX59" s="71">
        <f>IF(ISNUMBER(MATCH(BX$4,'Standardised Costs'!$E$68:$H68,0)),'Standardised Costs'!$C$68,0)*SUM(Calculations!$C$13:$C$15)</f>
        <v>0</v>
      </c>
      <c r="BY59" s="71">
        <f>IF(ISNUMBER(MATCH(BY$4,'Standardised Costs'!$E$68:$H68,0)),'Standardised Costs'!$C$68,0)*SUM(Calculations!$C$13:$C$15)</f>
        <v>0</v>
      </c>
      <c r="BZ59" s="71">
        <f>IF(ISNUMBER(MATCH(BZ$4,'Standardised Costs'!$E$68:$H68,0)),'Standardised Costs'!$C$68,0)*SUM(Calculations!$C$13:$C$15)</f>
        <v>0</v>
      </c>
      <c r="CA59" s="71">
        <f>IF(ISNUMBER(MATCH(CA$4,'Standardised Costs'!$E$68:$H68,0)),'Standardised Costs'!$C$68,0)*SUM(Calculations!$C$13:$C$15)</f>
        <v>0</v>
      </c>
      <c r="CB59" s="71">
        <f>IF(ISNUMBER(MATCH(CB$4,'Standardised Costs'!$E$68:$H68,0)),'Standardised Costs'!$C$68,0)*SUM(Calculations!$C$13:$C$15)</f>
        <v>0</v>
      </c>
      <c r="CC59" s="71">
        <f>IF(ISNUMBER(MATCH(CC$4,'Standardised Costs'!$E$68:$H68,0)),'Standardised Costs'!$C$68,0)*SUM(Calculations!$C$13:$C$15)</f>
        <v>0</v>
      </c>
      <c r="CD59" s="71">
        <f>IF(ISNUMBER(MATCH(CD$4,'Standardised Costs'!$E$68:$H68,0)),'Standardised Costs'!$C$68,0)*SUM(Calculations!$C$13:$C$15)</f>
        <v>0</v>
      </c>
      <c r="CE59" s="71">
        <f>IF(ISNUMBER(MATCH(CE$4,'Standardised Costs'!$E$68:$H68,0)),'Standardised Costs'!$C$68,0)*SUM(Calculations!$C$13:$C$15)</f>
        <v>0</v>
      </c>
      <c r="CF59" s="71">
        <f>IF(ISNUMBER(MATCH(CF$4,'Standardised Costs'!$E$68:$H68,0)),'Standardised Costs'!$C$68,0)*SUM(Calculations!$C$13:$C$15)</f>
        <v>0</v>
      </c>
      <c r="CG59" s="71">
        <f>IF(ISNUMBER(MATCH(CG$4,'Standardised Costs'!$E$68:$H68,0)),'Standardised Costs'!$C$68,0)*SUM(Calculations!$C$13:$C$15)</f>
        <v>0</v>
      </c>
      <c r="CH59" s="71">
        <f>IF(ISNUMBER(MATCH(CH$4,'Standardised Costs'!$E$68:$H68,0)),'Standardised Costs'!$C$68,0)*SUM(Calculations!$C$13:$C$15)</f>
        <v>0</v>
      </c>
      <c r="CI59" s="71">
        <f>IF(ISNUMBER(MATCH(CI$4,'Standardised Costs'!$E$68:$H68,0)),'Standardised Costs'!$C$68,0)*SUM(Calculations!$C$13:$C$15)</f>
        <v>0</v>
      </c>
      <c r="CJ59" s="71">
        <f>IF(ISNUMBER(MATCH(CJ$4,'Standardised Costs'!$E$68:$H68,0)),'Standardised Costs'!$C$68,0)*SUM(Calculations!$C$13:$C$15)</f>
        <v>0</v>
      </c>
      <c r="CK59" s="71">
        <f>IF(ISNUMBER(MATCH(CK$4,'Standardised Costs'!$E$68:$H68,0)),'Standardised Costs'!$C$68,0)*SUM(Calculations!$C$13:$C$15)</f>
        <v>0</v>
      </c>
      <c r="CL59" s="71">
        <f>IF(ISNUMBER(MATCH(CL$4,'Standardised Costs'!$E$68:$H68,0)),'Standardised Costs'!$C$68,0)*SUM(Calculations!$C$13:$C$15)</f>
        <v>0</v>
      </c>
      <c r="CM59" s="71">
        <f>IF(ISNUMBER(MATCH(CM$4,'Standardised Costs'!$E$68:$H68,0)),'Standardised Costs'!$C$68,0)*SUM(Calculations!$C$13:$C$15)</f>
        <v>0</v>
      </c>
      <c r="CN59" s="71">
        <f>IF(ISNUMBER(MATCH(CN$4,'Standardised Costs'!$E$68:$H68,0)),'Standardised Costs'!$C$68,0)*SUM(Calculations!$C$13:$C$15)</f>
        <v>0</v>
      </c>
      <c r="CO59" s="71">
        <f>IF(ISNUMBER(MATCH(CO$4,'Standardised Costs'!$E$68:$H68,0)),'Standardised Costs'!$C$68,0)*SUM(Calculations!$C$13:$C$15)</f>
        <v>0</v>
      </c>
      <c r="CP59" s="71">
        <f>IF(ISNUMBER(MATCH(CP$4,'Standardised Costs'!$E$68:$H68,0)),'Standardised Costs'!$C$68,0)*SUM(Calculations!$C$13:$C$15)</f>
        <v>0</v>
      </c>
      <c r="CQ59" s="71">
        <f>IF(ISNUMBER(MATCH(CQ$4,'Standardised Costs'!$E$68:$H68,0)),'Standardised Costs'!$C$68,0)*SUM(Calculations!$C$13:$C$15)</f>
        <v>0</v>
      </c>
      <c r="CR59" s="71">
        <f>IF(ISNUMBER(MATCH(CR$4,'Standardised Costs'!$E$68:$H68,0)),'Standardised Costs'!$C$68,0)*SUM(Calculations!$C$13:$C$15)</f>
        <v>0</v>
      </c>
      <c r="CS59" s="71">
        <f>IF(ISNUMBER(MATCH(CS$4,'Standardised Costs'!$E$68:$H68,0)),'Standardised Costs'!$C$68,0)*SUM(Calculations!$C$13:$C$15)</f>
        <v>0</v>
      </c>
      <c r="CT59" s="71">
        <f>IF(ISNUMBER(MATCH(CT$4,'Standardised Costs'!$E$68:$H68,0)),'Standardised Costs'!$C$68,0)*SUM(Calculations!$C$13:$C$15)</f>
        <v>0</v>
      </c>
      <c r="CU59" s="71">
        <f>IF(ISNUMBER(MATCH(CU$4,'Standardised Costs'!$E$68:$H68,0)),'Standardised Costs'!$C$68,0)*SUM(Calculations!$C$13:$C$15)</f>
        <v>0</v>
      </c>
      <c r="CV59" s="71">
        <f>IF(ISNUMBER(MATCH(CV$4,'Standardised Costs'!$E$68:$H68,0)),'Standardised Costs'!$C$68,0)*SUM(Calculations!$C$13:$C$15)</f>
        <v>0</v>
      </c>
      <c r="CW59" s="71">
        <f>IF(ISNUMBER(MATCH(CW$4,'Standardised Costs'!$E$68:$H68,0)),'Standardised Costs'!$C$68,0)*SUM(Calculations!$C$13:$C$15)</f>
        <v>0</v>
      </c>
      <c r="CX59" s="71">
        <f>IF(ISNUMBER(MATCH(CX$4,'Standardised Costs'!$E$68:$H68,0)),'Standardised Costs'!$C$68,0)*SUM(Calculations!$C$13:$C$15)</f>
        <v>0</v>
      </c>
      <c r="CY59" s="71">
        <f>IF(ISNUMBER(MATCH(CY$4,'Standardised Costs'!$E$68:$H68,0)),'Standardised Costs'!$C$68,0)*SUM(Calculations!$C$13:$C$15)</f>
        <v>0</v>
      </c>
    </row>
    <row r="60" spans="1:103" s="68" customFormat="1" ht="12.75" customHeight="1" x14ac:dyDescent="0.2">
      <c r="A60" s="328"/>
      <c r="B60" s="73" t="s">
        <v>234</v>
      </c>
      <c r="C60" s="72">
        <f t="shared" si="1"/>
        <v>0</v>
      </c>
      <c r="D60" s="71">
        <f>IF(ISNUMBER(MATCH(D$4,'Standardised Costs'!$E$69:$H69,0)),'Standardised Costs'!$C$69,0)*SUM(Calculations!$C$13:$C$15)</f>
        <v>0</v>
      </c>
      <c r="E60" s="71">
        <f>IF(ISNUMBER(MATCH(E$4,'Standardised Costs'!$E$69:$H69,0)),'Standardised Costs'!$C$69,0)*SUM(Calculations!$C$13:$C$15)</f>
        <v>0</v>
      </c>
      <c r="F60" s="71">
        <f>IF(ISNUMBER(MATCH(F$4,'Standardised Costs'!$E$69:$H69,0)),'Standardised Costs'!$C$69,0)*SUM(Calculations!$C$13:$C$15)</f>
        <v>0</v>
      </c>
      <c r="G60" s="71">
        <f>IF(ISNUMBER(MATCH(G$4,'Standardised Costs'!$E$69:$H69,0)),'Standardised Costs'!$C$69,0)*SUM(Calculations!$C$13:$C$15)</f>
        <v>0</v>
      </c>
      <c r="H60" s="71">
        <f>IF(ISNUMBER(MATCH(H$4,'Standardised Costs'!$E$69:$H69,0)),'Standardised Costs'!$C$69,0)*SUM(Calculations!$C$13:$C$15)</f>
        <v>0</v>
      </c>
      <c r="I60" s="71">
        <f>IF(ISNUMBER(MATCH(I$4,'Standardised Costs'!$E$69:$H69,0)),'Standardised Costs'!$C$69,0)*SUM(Calculations!$C$13:$C$15)</f>
        <v>0</v>
      </c>
      <c r="J60" s="71">
        <f>IF(ISNUMBER(MATCH(J$4,'Standardised Costs'!$E$69:$H69,0)),'Standardised Costs'!$C$69,0)*SUM(Calculations!$C$13:$C$15)</f>
        <v>0</v>
      </c>
      <c r="K60" s="71">
        <f>IF(ISNUMBER(MATCH(K$4,'Standardised Costs'!$E$69:$H69,0)),'Standardised Costs'!$C$69,0)*SUM(Calculations!$C$13:$C$15)</f>
        <v>0</v>
      </c>
      <c r="L60" s="71">
        <f>IF(ISNUMBER(MATCH(L$4,'Standardised Costs'!$E$69:$H69,0)),'Standardised Costs'!$C$69,0)*SUM(Calculations!$C$13:$C$15)</f>
        <v>0</v>
      </c>
      <c r="M60" s="71">
        <f>IF(ISNUMBER(MATCH(M$4,'Standardised Costs'!$E$69:$H69,0)),'Standardised Costs'!$C$69,0)*SUM(Calculations!$C$13:$C$15)</f>
        <v>0</v>
      </c>
      <c r="N60" s="71">
        <f>IF(ISNUMBER(MATCH(N$4,'Standardised Costs'!$E$69:$H69,0)),'Standardised Costs'!$C$69,0)*SUM(Calculations!$C$13:$C$15)</f>
        <v>0</v>
      </c>
      <c r="O60" s="71">
        <f>IF(ISNUMBER(MATCH(O$4,'Standardised Costs'!$E$69:$H69,0)),'Standardised Costs'!$C$69,0)*SUM(Calculations!$C$13:$C$15)</f>
        <v>0</v>
      </c>
      <c r="P60" s="71">
        <f>IF(ISNUMBER(MATCH(P$4,'Standardised Costs'!$E$69:$H69,0)),'Standardised Costs'!$C$69,0)*SUM(Calculations!$C$13:$C$15)</f>
        <v>0</v>
      </c>
      <c r="Q60" s="71">
        <f>IF(ISNUMBER(MATCH(Q$4,'Standardised Costs'!$E$69:$H69,0)),'Standardised Costs'!$C$69,0)*SUM(Calculations!$C$13:$C$15)</f>
        <v>0</v>
      </c>
      <c r="R60" s="71">
        <f>IF(ISNUMBER(MATCH(R$4,'Standardised Costs'!$E$69:$H69,0)),'Standardised Costs'!$C$69,0)*SUM(Calculations!$C$13:$C$15)</f>
        <v>0</v>
      </c>
      <c r="S60" s="71">
        <f>IF(ISNUMBER(MATCH(S$4,'Standardised Costs'!$E$69:$H69,0)),'Standardised Costs'!$C$69,0)*SUM(Calculations!$C$13:$C$15)</f>
        <v>0</v>
      </c>
      <c r="T60" s="71">
        <f>IF(ISNUMBER(MATCH(T$4,'Standardised Costs'!$E$69:$H69,0)),'Standardised Costs'!$C$69,0)*SUM(Calculations!$C$13:$C$15)</f>
        <v>0</v>
      </c>
      <c r="U60" s="71">
        <f>IF(ISNUMBER(MATCH(U$4,'Standardised Costs'!$E$69:$H69,0)),'Standardised Costs'!$C$69,0)*SUM(Calculations!$C$13:$C$15)</f>
        <v>0</v>
      </c>
      <c r="V60" s="71">
        <f>IF(ISNUMBER(MATCH(V$4,'Standardised Costs'!$E$69:$H69,0)),'Standardised Costs'!$C$69,0)*SUM(Calculations!$C$13:$C$15)</f>
        <v>0</v>
      </c>
      <c r="W60" s="71">
        <f>IF(ISNUMBER(MATCH(W$4,'Standardised Costs'!$E$69:$H69,0)),'Standardised Costs'!$C$69,0)*SUM(Calculations!$C$13:$C$15)</f>
        <v>0</v>
      </c>
      <c r="X60" s="71">
        <f>IF(ISNUMBER(MATCH(X$4,'Standardised Costs'!$E$69:$H69,0)),'Standardised Costs'!$C$69,0)*SUM(Calculations!$C$13:$C$15)</f>
        <v>0</v>
      </c>
      <c r="Y60" s="71">
        <f>IF(ISNUMBER(MATCH(Y$4,'Standardised Costs'!$E$69:$H69,0)),'Standardised Costs'!$C$69,0)*SUM(Calculations!$C$13:$C$15)</f>
        <v>0</v>
      </c>
      <c r="Z60" s="71">
        <f>IF(ISNUMBER(MATCH(Z$4,'Standardised Costs'!$E$69:$H69,0)),'Standardised Costs'!$C$69,0)*SUM(Calculations!$C$13:$C$15)</f>
        <v>0</v>
      </c>
      <c r="AA60" s="71">
        <f>IF(ISNUMBER(MATCH(AA$4,'Standardised Costs'!$E$69:$H69,0)),'Standardised Costs'!$C$69,0)*SUM(Calculations!$C$13:$C$15)</f>
        <v>0</v>
      </c>
      <c r="AB60" s="71">
        <f>IF(ISNUMBER(MATCH(AB$4,'Standardised Costs'!$E$69:$H69,0)),'Standardised Costs'!$C$69,0)*SUM(Calculations!$C$13:$C$15)</f>
        <v>0</v>
      </c>
      <c r="AC60" s="71">
        <f>IF(ISNUMBER(MATCH(AC$4,'Standardised Costs'!$E$69:$H69,0)),'Standardised Costs'!$C$69,0)*SUM(Calculations!$C$13:$C$15)</f>
        <v>0</v>
      </c>
      <c r="AD60" s="71">
        <f>IF(ISNUMBER(MATCH(AD$4,'Standardised Costs'!$E$69:$H69,0)),'Standardised Costs'!$C$69,0)*SUM(Calculations!$C$13:$C$15)</f>
        <v>0</v>
      </c>
      <c r="AE60" s="71">
        <f>IF(ISNUMBER(MATCH(AE$4,'Standardised Costs'!$E$69:$H69,0)),'Standardised Costs'!$C$69,0)*SUM(Calculations!$C$13:$C$15)</f>
        <v>0</v>
      </c>
      <c r="AF60" s="71">
        <f>IF(ISNUMBER(MATCH(AF$4,'Standardised Costs'!$E$69:$H69,0)),'Standardised Costs'!$C$69,0)*SUM(Calculations!$C$13:$C$15)</f>
        <v>0</v>
      </c>
      <c r="AG60" s="71">
        <f>IF(ISNUMBER(MATCH(AG$4,'Standardised Costs'!$E$69:$H69,0)),'Standardised Costs'!$C$69,0)*SUM(Calculations!$C$13:$C$15)</f>
        <v>0</v>
      </c>
      <c r="AH60" s="71">
        <f>IF(ISNUMBER(MATCH(AH$4,'Standardised Costs'!$E$69:$H69,0)),'Standardised Costs'!$C$69,0)*SUM(Calculations!$C$13:$C$15)</f>
        <v>0</v>
      </c>
      <c r="AI60" s="71">
        <f>IF(ISNUMBER(MATCH(AI$4,'Standardised Costs'!$E$69:$H69,0)),'Standardised Costs'!$C$69,0)*SUM(Calculations!$C$13:$C$15)</f>
        <v>0</v>
      </c>
      <c r="AJ60" s="71">
        <f>IF(ISNUMBER(MATCH(AJ$4,'Standardised Costs'!$E$69:$H69,0)),'Standardised Costs'!$C$69,0)*SUM(Calculations!$C$13:$C$15)</f>
        <v>0</v>
      </c>
      <c r="AK60" s="71">
        <f>IF(ISNUMBER(MATCH(AK$4,'Standardised Costs'!$E$69:$H69,0)),'Standardised Costs'!$C$69,0)*SUM(Calculations!$C$13:$C$15)</f>
        <v>0</v>
      </c>
      <c r="AL60" s="71">
        <f>IF(ISNUMBER(MATCH(AL$4,'Standardised Costs'!$E$69:$H69,0)),'Standardised Costs'!$C$69,0)*SUM(Calculations!$C$13:$C$15)</f>
        <v>0</v>
      </c>
      <c r="AM60" s="71">
        <f>IF(ISNUMBER(MATCH(AM$4,'Standardised Costs'!$E$69:$H69,0)),'Standardised Costs'!$C$69,0)*SUM(Calculations!$C$13:$C$15)</f>
        <v>0</v>
      </c>
      <c r="AN60" s="71">
        <f>IF(ISNUMBER(MATCH(AN$4,'Standardised Costs'!$E$69:$H69,0)),'Standardised Costs'!$C$69,0)*SUM(Calculations!$C$13:$C$15)</f>
        <v>0</v>
      </c>
      <c r="AO60" s="71">
        <f>IF(ISNUMBER(MATCH(AO$4,'Standardised Costs'!$E$69:$H69,0)),'Standardised Costs'!$C$69,0)*SUM(Calculations!$C$13:$C$15)</f>
        <v>0</v>
      </c>
      <c r="AP60" s="71">
        <f>IF(ISNUMBER(MATCH(AP$4,'Standardised Costs'!$E$69:$H69,0)),'Standardised Costs'!$C$69,0)*SUM(Calculations!$C$13:$C$15)</f>
        <v>0</v>
      </c>
      <c r="AQ60" s="71">
        <f>IF(ISNUMBER(MATCH(AQ$4,'Standardised Costs'!$E$69:$H69,0)),'Standardised Costs'!$C$69,0)*SUM(Calculations!$C$13:$C$15)</f>
        <v>0</v>
      </c>
      <c r="AR60" s="71">
        <f>IF(ISNUMBER(MATCH(AR$4,'Standardised Costs'!$E$69:$H69,0)),'Standardised Costs'!$C$69,0)*SUM(Calculations!$C$13:$C$15)</f>
        <v>0</v>
      </c>
      <c r="AS60" s="71">
        <f>IF(ISNUMBER(MATCH(AS$4,'Standardised Costs'!$E$69:$H69,0)),'Standardised Costs'!$C$69,0)*SUM(Calculations!$C$13:$C$15)</f>
        <v>0</v>
      </c>
      <c r="AT60" s="71">
        <f>IF(ISNUMBER(MATCH(AT$4,'Standardised Costs'!$E$69:$H69,0)),'Standardised Costs'!$C$69,0)*SUM(Calculations!$C$13:$C$15)</f>
        <v>0</v>
      </c>
      <c r="AU60" s="71">
        <f>IF(ISNUMBER(MATCH(AU$4,'Standardised Costs'!$E$69:$H69,0)),'Standardised Costs'!$C$69,0)*SUM(Calculations!$C$13:$C$15)</f>
        <v>0</v>
      </c>
      <c r="AV60" s="71">
        <f>IF(ISNUMBER(MATCH(AV$4,'Standardised Costs'!$E$69:$H69,0)),'Standardised Costs'!$C$69,0)*SUM(Calculations!$C$13:$C$15)</f>
        <v>0</v>
      </c>
      <c r="AW60" s="71">
        <f>IF(ISNUMBER(MATCH(AW$4,'Standardised Costs'!$E$69:$H69,0)),'Standardised Costs'!$C$69,0)*SUM(Calculations!$C$13:$C$15)</f>
        <v>0</v>
      </c>
      <c r="AX60" s="71">
        <f>IF(ISNUMBER(MATCH(AX$4,'Standardised Costs'!$E$69:$H69,0)),'Standardised Costs'!$C$69,0)*SUM(Calculations!$C$13:$C$15)</f>
        <v>0</v>
      </c>
      <c r="AY60" s="71">
        <f>IF(ISNUMBER(MATCH(AY$4,'Standardised Costs'!$E$69:$H69,0)),'Standardised Costs'!$C$69,0)*SUM(Calculations!$C$13:$C$15)</f>
        <v>0</v>
      </c>
      <c r="AZ60" s="71">
        <f>IF(ISNUMBER(MATCH(AZ$4,'Standardised Costs'!$E$69:$H69,0)),'Standardised Costs'!$C$69,0)*SUM(Calculations!$C$13:$C$15)</f>
        <v>0</v>
      </c>
      <c r="BA60" s="71">
        <f>IF(ISNUMBER(MATCH(BA$4,'Standardised Costs'!$E$69:$H69,0)),'Standardised Costs'!$C$69,0)*SUM(Calculations!$C$13:$C$15)</f>
        <v>0</v>
      </c>
      <c r="BB60" s="71">
        <f>IF(ISNUMBER(MATCH(BB$4,'Standardised Costs'!$E$69:$H69,0)),'Standardised Costs'!$C$69,0)*SUM(Calculations!$C$13:$C$15)</f>
        <v>0</v>
      </c>
      <c r="BC60" s="71">
        <f>IF(ISNUMBER(MATCH(BC$4,'Standardised Costs'!$E$69:$H69,0)),'Standardised Costs'!$C$69,0)*SUM(Calculations!$C$13:$C$15)</f>
        <v>0</v>
      </c>
      <c r="BD60" s="71">
        <f>IF(ISNUMBER(MATCH(BD$4,'Standardised Costs'!$E$69:$H69,0)),'Standardised Costs'!$C$69,0)*SUM(Calculations!$C$13:$C$15)</f>
        <v>0</v>
      </c>
      <c r="BE60" s="71">
        <f>IF(ISNUMBER(MATCH(BE$4,'Standardised Costs'!$E$69:$H69,0)),'Standardised Costs'!$C$69,0)*SUM(Calculations!$C$13:$C$15)</f>
        <v>0</v>
      </c>
      <c r="BF60" s="71">
        <f>IF(ISNUMBER(MATCH(BF$4,'Standardised Costs'!$E$69:$H69,0)),'Standardised Costs'!$C$69,0)*SUM(Calculations!$C$13:$C$15)</f>
        <v>0</v>
      </c>
      <c r="BG60" s="71">
        <f>IF(ISNUMBER(MATCH(BG$4,'Standardised Costs'!$E$69:$H69,0)),'Standardised Costs'!$C$69,0)*SUM(Calculations!$C$13:$C$15)</f>
        <v>0</v>
      </c>
      <c r="BH60" s="71">
        <f>IF(ISNUMBER(MATCH(BH$4,'Standardised Costs'!$E$69:$H69,0)),'Standardised Costs'!$C$69,0)*SUM(Calculations!$C$13:$C$15)</f>
        <v>0</v>
      </c>
      <c r="BI60" s="71">
        <f>IF(ISNUMBER(MATCH(BI$4,'Standardised Costs'!$E$69:$H69,0)),'Standardised Costs'!$C$69,0)*SUM(Calculations!$C$13:$C$15)</f>
        <v>0</v>
      </c>
      <c r="BJ60" s="71">
        <f>IF(ISNUMBER(MATCH(BJ$4,'Standardised Costs'!$E$69:$H69,0)),'Standardised Costs'!$C$69,0)*SUM(Calculations!$C$13:$C$15)</f>
        <v>0</v>
      </c>
      <c r="BK60" s="71">
        <f>IF(ISNUMBER(MATCH(BK$4,'Standardised Costs'!$E$69:$H69,0)),'Standardised Costs'!$C$69,0)*SUM(Calculations!$C$13:$C$15)</f>
        <v>0</v>
      </c>
      <c r="BL60" s="71">
        <f>IF(ISNUMBER(MATCH(BL$4,'Standardised Costs'!$E$69:$H69,0)),'Standardised Costs'!$C$69,0)*SUM(Calculations!$C$13:$C$15)</f>
        <v>0</v>
      </c>
      <c r="BM60" s="71">
        <f>IF(ISNUMBER(MATCH(BM$4,'Standardised Costs'!$E$69:$H69,0)),'Standardised Costs'!$C$69,0)*SUM(Calculations!$C$13:$C$15)</f>
        <v>0</v>
      </c>
      <c r="BN60" s="71">
        <f>IF(ISNUMBER(MATCH(BN$4,'Standardised Costs'!$E$69:$H69,0)),'Standardised Costs'!$C$69,0)*SUM(Calculations!$C$13:$C$15)</f>
        <v>0</v>
      </c>
      <c r="BO60" s="71">
        <f>IF(ISNUMBER(MATCH(BO$4,'Standardised Costs'!$E$69:$H69,0)),'Standardised Costs'!$C$69,0)*SUM(Calculations!$C$13:$C$15)</f>
        <v>0</v>
      </c>
      <c r="BP60" s="71">
        <f>IF(ISNUMBER(MATCH(BP$4,'Standardised Costs'!$E$69:$H69,0)),'Standardised Costs'!$C$69,0)*SUM(Calculations!$C$13:$C$15)</f>
        <v>0</v>
      </c>
      <c r="BQ60" s="71">
        <f>IF(ISNUMBER(MATCH(BQ$4,'Standardised Costs'!$E$69:$H69,0)),'Standardised Costs'!$C$69,0)*SUM(Calculations!$C$13:$C$15)</f>
        <v>0</v>
      </c>
      <c r="BR60" s="71">
        <f>IF(ISNUMBER(MATCH(BR$4,'Standardised Costs'!$E$69:$H69,0)),'Standardised Costs'!$C$69,0)*SUM(Calculations!$C$13:$C$15)</f>
        <v>0</v>
      </c>
      <c r="BS60" s="71">
        <f>IF(ISNUMBER(MATCH(BS$4,'Standardised Costs'!$E$69:$H69,0)),'Standardised Costs'!$C$69,0)*SUM(Calculations!$C$13:$C$15)</f>
        <v>0</v>
      </c>
      <c r="BT60" s="71">
        <f>IF(ISNUMBER(MATCH(BT$4,'Standardised Costs'!$E$69:$H69,0)),'Standardised Costs'!$C$69,0)*SUM(Calculations!$C$13:$C$15)</f>
        <v>0</v>
      </c>
      <c r="BU60" s="71">
        <f>IF(ISNUMBER(MATCH(BU$4,'Standardised Costs'!$E$69:$H69,0)),'Standardised Costs'!$C$69,0)*SUM(Calculations!$C$13:$C$15)</f>
        <v>0</v>
      </c>
      <c r="BV60" s="71">
        <f>IF(ISNUMBER(MATCH(BV$4,'Standardised Costs'!$E$69:$H69,0)),'Standardised Costs'!$C$69,0)*SUM(Calculations!$C$13:$C$15)</f>
        <v>0</v>
      </c>
      <c r="BW60" s="71">
        <f>IF(ISNUMBER(MATCH(BW$4,'Standardised Costs'!$E$69:$H69,0)),'Standardised Costs'!$C$69,0)*SUM(Calculations!$C$13:$C$15)</f>
        <v>0</v>
      </c>
      <c r="BX60" s="71">
        <f>IF(ISNUMBER(MATCH(BX$4,'Standardised Costs'!$E$69:$H69,0)),'Standardised Costs'!$C$69,0)*SUM(Calculations!$C$13:$C$15)</f>
        <v>0</v>
      </c>
      <c r="BY60" s="71">
        <f>IF(ISNUMBER(MATCH(BY$4,'Standardised Costs'!$E$69:$H69,0)),'Standardised Costs'!$C$69,0)*SUM(Calculations!$C$13:$C$15)</f>
        <v>0</v>
      </c>
      <c r="BZ60" s="71">
        <f>IF(ISNUMBER(MATCH(BZ$4,'Standardised Costs'!$E$69:$H69,0)),'Standardised Costs'!$C$69,0)*SUM(Calculations!$C$13:$C$15)</f>
        <v>0</v>
      </c>
      <c r="CA60" s="71">
        <f>IF(ISNUMBER(MATCH(CA$4,'Standardised Costs'!$E$69:$H69,0)),'Standardised Costs'!$C$69,0)*SUM(Calculations!$C$13:$C$15)</f>
        <v>0</v>
      </c>
      <c r="CB60" s="71">
        <f>IF(ISNUMBER(MATCH(CB$4,'Standardised Costs'!$E$69:$H69,0)),'Standardised Costs'!$C$69,0)*SUM(Calculations!$C$13:$C$15)</f>
        <v>0</v>
      </c>
      <c r="CC60" s="71">
        <f>IF(ISNUMBER(MATCH(CC$4,'Standardised Costs'!$E$69:$H69,0)),'Standardised Costs'!$C$69,0)*SUM(Calculations!$C$13:$C$15)</f>
        <v>0</v>
      </c>
      <c r="CD60" s="71">
        <f>IF(ISNUMBER(MATCH(CD$4,'Standardised Costs'!$E$69:$H69,0)),'Standardised Costs'!$C$69,0)*SUM(Calculations!$C$13:$C$15)</f>
        <v>0</v>
      </c>
      <c r="CE60" s="71">
        <f>IF(ISNUMBER(MATCH(CE$4,'Standardised Costs'!$E$69:$H69,0)),'Standardised Costs'!$C$69,0)*SUM(Calculations!$C$13:$C$15)</f>
        <v>0</v>
      </c>
      <c r="CF60" s="71">
        <f>IF(ISNUMBER(MATCH(CF$4,'Standardised Costs'!$E$69:$H69,0)),'Standardised Costs'!$C$69,0)*SUM(Calculations!$C$13:$C$15)</f>
        <v>0</v>
      </c>
      <c r="CG60" s="71">
        <f>IF(ISNUMBER(MATCH(CG$4,'Standardised Costs'!$E$69:$H69,0)),'Standardised Costs'!$C$69,0)*SUM(Calculations!$C$13:$C$15)</f>
        <v>0</v>
      </c>
      <c r="CH60" s="71">
        <f>IF(ISNUMBER(MATCH(CH$4,'Standardised Costs'!$E$69:$H69,0)),'Standardised Costs'!$C$69,0)*SUM(Calculations!$C$13:$C$15)</f>
        <v>0</v>
      </c>
      <c r="CI60" s="71">
        <f>IF(ISNUMBER(MATCH(CI$4,'Standardised Costs'!$E$69:$H69,0)),'Standardised Costs'!$C$69,0)*SUM(Calculations!$C$13:$C$15)</f>
        <v>0</v>
      </c>
      <c r="CJ60" s="71">
        <f>IF(ISNUMBER(MATCH(CJ$4,'Standardised Costs'!$E$69:$H69,0)),'Standardised Costs'!$C$69,0)*SUM(Calculations!$C$13:$C$15)</f>
        <v>0</v>
      </c>
      <c r="CK60" s="71">
        <f>IF(ISNUMBER(MATCH(CK$4,'Standardised Costs'!$E$69:$H69,0)),'Standardised Costs'!$C$69,0)*SUM(Calculations!$C$13:$C$15)</f>
        <v>0</v>
      </c>
      <c r="CL60" s="71">
        <f>IF(ISNUMBER(MATCH(CL$4,'Standardised Costs'!$E$69:$H69,0)),'Standardised Costs'!$C$69,0)*SUM(Calculations!$C$13:$C$15)</f>
        <v>0</v>
      </c>
      <c r="CM60" s="71">
        <f>IF(ISNUMBER(MATCH(CM$4,'Standardised Costs'!$E$69:$H69,0)),'Standardised Costs'!$C$69,0)*SUM(Calculations!$C$13:$C$15)</f>
        <v>0</v>
      </c>
      <c r="CN60" s="71">
        <f>IF(ISNUMBER(MATCH(CN$4,'Standardised Costs'!$E$69:$H69,0)),'Standardised Costs'!$C$69,0)*SUM(Calculations!$C$13:$C$15)</f>
        <v>0</v>
      </c>
      <c r="CO60" s="71">
        <f>IF(ISNUMBER(MATCH(CO$4,'Standardised Costs'!$E$69:$H69,0)),'Standardised Costs'!$C$69,0)*SUM(Calculations!$C$13:$C$15)</f>
        <v>0</v>
      </c>
      <c r="CP60" s="71">
        <f>IF(ISNUMBER(MATCH(CP$4,'Standardised Costs'!$E$69:$H69,0)),'Standardised Costs'!$C$69,0)*SUM(Calculations!$C$13:$C$15)</f>
        <v>0</v>
      </c>
      <c r="CQ60" s="71">
        <f>IF(ISNUMBER(MATCH(CQ$4,'Standardised Costs'!$E$69:$H69,0)),'Standardised Costs'!$C$69,0)*SUM(Calculations!$C$13:$C$15)</f>
        <v>0</v>
      </c>
      <c r="CR60" s="71">
        <f>IF(ISNUMBER(MATCH(CR$4,'Standardised Costs'!$E$69:$H69,0)),'Standardised Costs'!$C$69,0)*SUM(Calculations!$C$13:$C$15)</f>
        <v>0</v>
      </c>
      <c r="CS60" s="71">
        <f>IF(ISNUMBER(MATCH(CS$4,'Standardised Costs'!$E$69:$H69,0)),'Standardised Costs'!$C$69,0)*SUM(Calculations!$C$13:$C$15)</f>
        <v>0</v>
      </c>
      <c r="CT60" s="71">
        <f>IF(ISNUMBER(MATCH(CT$4,'Standardised Costs'!$E$69:$H69,0)),'Standardised Costs'!$C$69,0)*SUM(Calculations!$C$13:$C$15)</f>
        <v>0</v>
      </c>
      <c r="CU60" s="71">
        <f>IF(ISNUMBER(MATCH(CU$4,'Standardised Costs'!$E$69:$H69,0)),'Standardised Costs'!$C$69,0)*SUM(Calculations!$C$13:$C$15)</f>
        <v>0</v>
      </c>
      <c r="CV60" s="71">
        <f>IF(ISNUMBER(MATCH(CV$4,'Standardised Costs'!$E$69:$H69,0)),'Standardised Costs'!$C$69,0)*SUM(Calculations!$C$13:$C$15)</f>
        <v>0</v>
      </c>
      <c r="CW60" s="71">
        <f>IF(ISNUMBER(MATCH(CW$4,'Standardised Costs'!$E$69:$H69,0)),'Standardised Costs'!$C$69,0)*SUM(Calculations!$C$13:$C$15)</f>
        <v>0</v>
      </c>
      <c r="CX60" s="71">
        <f>IF(ISNUMBER(MATCH(CX$4,'Standardised Costs'!$E$69:$H69,0)),'Standardised Costs'!$C$69,0)*SUM(Calculations!$C$13:$C$15)</f>
        <v>0</v>
      </c>
      <c r="CY60" s="71">
        <f>IF(ISNUMBER(MATCH(CY$4,'Standardised Costs'!$E$69:$H69,0)),'Standardised Costs'!$C$69,0)*SUM(Calculations!$C$13:$C$15)</f>
        <v>0</v>
      </c>
    </row>
    <row r="61" spans="1:103" s="68" customFormat="1" ht="12.75" customHeight="1" x14ac:dyDescent="0.2">
      <c r="A61" s="328"/>
      <c r="B61" s="73" t="s">
        <v>235</v>
      </c>
      <c r="C61" s="72">
        <f t="shared" si="1"/>
        <v>0</v>
      </c>
      <c r="D61" s="71">
        <f>IF(ISNUMBER(MATCH(D$4,'Standardised Costs'!$E$70:$I$70,0)),'Standardised Costs'!$C$70,0)*Calculations!$C$17</f>
        <v>0</v>
      </c>
      <c r="E61" s="71">
        <f>IF(ISNUMBER(MATCH(E$4,'Standardised Costs'!$E$70:$I$70,0)),'Standardised Costs'!$C$70,0)*Calculations!$C$17</f>
        <v>0</v>
      </c>
      <c r="F61" s="71">
        <f>IF(ISNUMBER(MATCH(F$4,'Standardised Costs'!$E$70:$I$70,0)),'Standardised Costs'!$C$70,0)*Calculations!$C$17</f>
        <v>0</v>
      </c>
      <c r="G61" s="71">
        <f>IF(ISNUMBER(MATCH(G$4,'Standardised Costs'!$E$70:$I$70,0)),'Standardised Costs'!$C$70,0)*Calculations!$C$17</f>
        <v>0</v>
      </c>
      <c r="H61" s="71">
        <f>IF(ISNUMBER(MATCH(H$4,'Standardised Costs'!$E$70:$I$70,0)),'Standardised Costs'!$C$70,0)*Calculations!$C$17</f>
        <v>0</v>
      </c>
      <c r="I61" s="71">
        <f>IF(ISNUMBER(MATCH(I$4,'Standardised Costs'!$E$70:$I$70,0)),'Standardised Costs'!$C$70,0)*Calculations!$C$17</f>
        <v>0</v>
      </c>
      <c r="J61" s="71">
        <f>IF(ISNUMBER(MATCH(J$4,'Standardised Costs'!$E$70:$I$70,0)),'Standardised Costs'!$C$70,0)*Calculations!$C$17</f>
        <v>0</v>
      </c>
      <c r="K61" s="71">
        <f>IF(ISNUMBER(MATCH(K$4,'Standardised Costs'!$E$70:$I$70,0)),'Standardised Costs'!$C$70,0)*Calculations!$C$17</f>
        <v>0</v>
      </c>
      <c r="L61" s="71">
        <f>IF(ISNUMBER(MATCH(L$4,'Standardised Costs'!$E$70:$I$70,0)),'Standardised Costs'!$C$70,0)*Calculations!$C$17</f>
        <v>0</v>
      </c>
      <c r="M61" s="71">
        <f>IF(ISNUMBER(MATCH(M$4,'Standardised Costs'!$E$70:$I$70,0)),'Standardised Costs'!$C$70,0)*Calculations!$C$17</f>
        <v>0</v>
      </c>
      <c r="N61" s="71">
        <f>IF(ISNUMBER(MATCH(N$4,'Standardised Costs'!$E$70:$I$70,0)),'Standardised Costs'!$C$70,0)*Calculations!$C$17</f>
        <v>0</v>
      </c>
      <c r="O61" s="71">
        <f>IF(ISNUMBER(MATCH(O$4,'Standardised Costs'!$E$70:$I$70,0)),'Standardised Costs'!$C$70,0)*Calculations!$C$17</f>
        <v>0</v>
      </c>
      <c r="P61" s="71">
        <f>IF(ISNUMBER(MATCH(P$4,'Standardised Costs'!$E$70:$I$70,0)),'Standardised Costs'!$C$70,0)*Calculations!$C$17</f>
        <v>0</v>
      </c>
      <c r="Q61" s="71">
        <f>IF(ISNUMBER(MATCH(Q$4,'Standardised Costs'!$E$70:$I$70,0)),'Standardised Costs'!$C$70,0)*Calculations!$C$17</f>
        <v>0</v>
      </c>
      <c r="R61" s="71">
        <f>IF(ISNUMBER(MATCH(R$4,'Standardised Costs'!$E$70:$I$70,0)),'Standardised Costs'!$C$70,0)*Calculations!$C$17</f>
        <v>0</v>
      </c>
      <c r="S61" s="71">
        <f>IF(ISNUMBER(MATCH(S$4,'Standardised Costs'!$E$70:$I$70,0)),'Standardised Costs'!$C$70,0)*Calculations!$C$17</f>
        <v>0</v>
      </c>
      <c r="T61" s="71">
        <f>IF(ISNUMBER(MATCH(T$4,'Standardised Costs'!$E$70:$I$70,0)),'Standardised Costs'!$C$70,0)*Calculations!$C$17</f>
        <v>0</v>
      </c>
      <c r="U61" s="71">
        <f>IF(ISNUMBER(MATCH(U$4,'Standardised Costs'!$E$70:$I$70,0)),'Standardised Costs'!$C$70,0)*Calculations!$C$17</f>
        <v>0</v>
      </c>
      <c r="V61" s="71">
        <f>IF(ISNUMBER(MATCH(V$4,'Standardised Costs'!$E$70:$I$70,0)),'Standardised Costs'!$C$70,0)*Calculations!$C$17</f>
        <v>0</v>
      </c>
      <c r="W61" s="71">
        <f>IF(ISNUMBER(MATCH(W$4,'Standardised Costs'!$E$70:$I$70,0)),'Standardised Costs'!$C$70,0)*Calculations!$C$17</f>
        <v>0</v>
      </c>
      <c r="X61" s="71">
        <f>IF(ISNUMBER(MATCH(X$4,'Standardised Costs'!$E$70:$I$70,0)),'Standardised Costs'!$C$70,0)*Calculations!$C$17</f>
        <v>0</v>
      </c>
      <c r="Y61" s="71">
        <f>IF(ISNUMBER(MATCH(Y$4,'Standardised Costs'!$E$70:$I$70,0)),'Standardised Costs'!$C$70,0)*Calculations!$C$17</f>
        <v>0</v>
      </c>
      <c r="Z61" s="71">
        <f>IF(ISNUMBER(MATCH(Z$4,'Standardised Costs'!$E$70:$I$70,0)),'Standardised Costs'!$C$70,0)*Calculations!$C$17</f>
        <v>0</v>
      </c>
      <c r="AA61" s="71">
        <f>IF(ISNUMBER(MATCH(AA$4,'Standardised Costs'!$E$70:$I$70,0)),'Standardised Costs'!$C$70,0)*Calculations!$C$17</f>
        <v>0</v>
      </c>
      <c r="AB61" s="71">
        <f>IF(ISNUMBER(MATCH(AB$4,'Standardised Costs'!$E$70:$I$70,0)),'Standardised Costs'!$C$70,0)*Calculations!$C$17</f>
        <v>0</v>
      </c>
      <c r="AC61" s="71">
        <f>IF(ISNUMBER(MATCH(AC$4,'Standardised Costs'!$E$70:$I$70,0)),'Standardised Costs'!$C$70,0)*Calculations!$C$17</f>
        <v>0</v>
      </c>
      <c r="AD61" s="71">
        <f>IF(ISNUMBER(MATCH(AD$4,'Standardised Costs'!$E$70:$I$70,0)),'Standardised Costs'!$C$70,0)*Calculations!$C$17</f>
        <v>0</v>
      </c>
      <c r="AE61" s="71">
        <f>IF(ISNUMBER(MATCH(AE$4,'Standardised Costs'!$E$70:$I$70,0)),'Standardised Costs'!$C$70,0)*Calculations!$C$17</f>
        <v>0</v>
      </c>
      <c r="AF61" s="71">
        <f>IF(ISNUMBER(MATCH(AF$4,'Standardised Costs'!$E$70:$I$70,0)),'Standardised Costs'!$C$70,0)*Calculations!$C$17</f>
        <v>0</v>
      </c>
      <c r="AG61" s="71">
        <f>IF(ISNUMBER(MATCH(AG$4,'Standardised Costs'!$E$70:$I$70,0)),'Standardised Costs'!$C$70,0)*Calculations!$C$17</f>
        <v>0</v>
      </c>
      <c r="AH61" s="71">
        <f>IF(ISNUMBER(MATCH(AH$4,'Standardised Costs'!$E$70:$I$70,0)),'Standardised Costs'!$C$70,0)*Calculations!$C$17</f>
        <v>0</v>
      </c>
      <c r="AI61" s="71">
        <f>IF(ISNUMBER(MATCH(AI$4,'Standardised Costs'!$E$70:$I$70,0)),'Standardised Costs'!$C$70,0)*Calculations!$C$17</f>
        <v>0</v>
      </c>
      <c r="AJ61" s="71">
        <f>IF(ISNUMBER(MATCH(AJ$4,'Standardised Costs'!$E$70:$I$70,0)),'Standardised Costs'!$C$70,0)*Calculations!$C$17</f>
        <v>0</v>
      </c>
      <c r="AK61" s="71">
        <f>IF(ISNUMBER(MATCH(AK$4,'Standardised Costs'!$E$70:$I$70,0)),'Standardised Costs'!$C$70,0)*Calculations!$C$17</f>
        <v>0</v>
      </c>
      <c r="AL61" s="71">
        <f>IF(ISNUMBER(MATCH(AL$4,'Standardised Costs'!$E$70:$I$70,0)),'Standardised Costs'!$C$70,0)*Calculations!$C$17</f>
        <v>0</v>
      </c>
      <c r="AM61" s="71">
        <f>IF(ISNUMBER(MATCH(AM$4,'Standardised Costs'!$E$70:$I$70,0)),'Standardised Costs'!$C$70,0)*Calculations!$C$17</f>
        <v>0</v>
      </c>
      <c r="AN61" s="71">
        <f>IF(ISNUMBER(MATCH(AN$4,'Standardised Costs'!$E$70:$I$70,0)),'Standardised Costs'!$C$70,0)*Calculations!$C$17</f>
        <v>0</v>
      </c>
      <c r="AO61" s="71">
        <f>IF(ISNUMBER(MATCH(AO$4,'Standardised Costs'!$E$70:$I$70,0)),'Standardised Costs'!$C$70,0)*Calculations!$C$17</f>
        <v>0</v>
      </c>
      <c r="AP61" s="71">
        <f>IF(ISNUMBER(MATCH(AP$4,'Standardised Costs'!$E$70:$I$70,0)),'Standardised Costs'!$C$70,0)*Calculations!$C$17</f>
        <v>0</v>
      </c>
      <c r="AQ61" s="71">
        <f>IF(ISNUMBER(MATCH(AQ$4,'Standardised Costs'!$E$70:$I$70,0)),'Standardised Costs'!$C$70,0)*Calculations!$C$17</f>
        <v>0</v>
      </c>
      <c r="AR61" s="71">
        <f>IF(ISNUMBER(MATCH(AR$4,'Standardised Costs'!$E$70:$I$70,0)),'Standardised Costs'!$C$70,0)*Calculations!$C$17</f>
        <v>0</v>
      </c>
      <c r="AS61" s="71">
        <f>IF(ISNUMBER(MATCH(AS$4,'Standardised Costs'!$E$70:$I$70,0)),'Standardised Costs'!$C$70,0)*Calculations!$C$17</f>
        <v>0</v>
      </c>
      <c r="AT61" s="71">
        <f>IF(ISNUMBER(MATCH(AT$4,'Standardised Costs'!$E$70:$I$70,0)),'Standardised Costs'!$C$70,0)*Calculations!$C$17</f>
        <v>0</v>
      </c>
      <c r="AU61" s="71">
        <f>IF(ISNUMBER(MATCH(AU$4,'Standardised Costs'!$E$70:$I$70,0)),'Standardised Costs'!$C$70,0)*Calculations!$C$17</f>
        <v>0</v>
      </c>
      <c r="AV61" s="71">
        <f>IF(ISNUMBER(MATCH(AV$4,'Standardised Costs'!$E$70:$I$70,0)),'Standardised Costs'!$C$70,0)*Calculations!$C$17</f>
        <v>0</v>
      </c>
      <c r="AW61" s="71">
        <f>IF(ISNUMBER(MATCH(AW$4,'Standardised Costs'!$E$70:$I$70,0)),'Standardised Costs'!$C$70,0)*Calculations!$C$17</f>
        <v>0</v>
      </c>
      <c r="AX61" s="71">
        <f>IF(ISNUMBER(MATCH(AX$4,'Standardised Costs'!$E$70:$I$70,0)),'Standardised Costs'!$C$70,0)*Calculations!$C$17</f>
        <v>0</v>
      </c>
      <c r="AY61" s="71">
        <f>IF(ISNUMBER(MATCH(AY$4,'Standardised Costs'!$E$70:$I$70,0)),'Standardised Costs'!$C$70,0)*Calculations!$C$17</f>
        <v>0</v>
      </c>
      <c r="AZ61" s="71">
        <f>IF(ISNUMBER(MATCH(AZ$4,'Standardised Costs'!$E$70:$I$70,0)),'Standardised Costs'!$C$70,0)*Calculations!$C$17</f>
        <v>0</v>
      </c>
      <c r="BA61" s="71">
        <f>IF(ISNUMBER(MATCH(BA$4,'Standardised Costs'!$E$70:$I$70,0)),'Standardised Costs'!$C$70,0)*Calculations!$C$17</f>
        <v>0</v>
      </c>
      <c r="BB61" s="71">
        <f>IF(ISNUMBER(MATCH(BB$4,'Standardised Costs'!$E$70:$I$70,0)),'Standardised Costs'!$C$70,0)*Calculations!$C$17</f>
        <v>0</v>
      </c>
      <c r="BC61" s="71">
        <f>IF(ISNUMBER(MATCH(BC$4,'Standardised Costs'!$E$70:$I$70,0)),'Standardised Costs'!$C$70,0)*Calculations!$C$17</f>
        <v>0</v>
      </c>
      <c r="BD61" s="71">
        <f>IF(ISNUMBER(MATCH(BD$4,'Standardised Costs'!$E$70:$I$70,0)),'Standardised Costs'!$C$70,0)*Calculations!$C$17</f>
        <v>0</v>
      </c>
      <c r="BE61" s="71">
        <f>IF(ISNUMBER(MATCH(BE$4,'Standardised Costs'!$E$70:$I$70,0)),'Standardised Costs'!$C$70,0)*Calculations!$C$17</f>
        <v>0</v>
      </c>
      <c r="BF61" s="71">
        <f>IF(ISNUMBER(MATCH(BF$4,'Standardised Costs'!$E$70:$I$70,0)),'Standardised Costs'!$C$70,0)*Calculations!$C$17</f>
        <v>0</v>
      </c>
      <c r="BG61" s="71">
        <f>IF(ISNUMBER(MATCH(BG$4,'Standardised Costs'!$E$70:$I$70,0)),'Standardised Costs'!$C$70,0)*Calculations!$C$17</f>
        <v>0</v>
      </c>
      <c r="BH61" s="71">
        <f>IF(ISNUMBER(MATCH(BH$4,'Standardised Costs'!$E$70:$I$70,0)),'Standardised Costs'!$C$70,0)*Calculations!$C$17</f>
        <v>0</v>
      </c>
      <c r="BI61" s="71">
        <f>IF(ISNUMBER(MATCH(BI$4,'Standardised Costs'!$E$70:$I$70,0)),'Standardised Costs'!$C$70,0)*Calculations!$C$17</f>
        <v>0</v>
      </c>
      <c r="BJ61" s="71">
        <f>IF(ISNUMBER(MATCH(BJ$4,'Standardised Costs'!$E$70:$I$70,0)),'Standardised Costs'!$C$70,0)*Calculations!$C$17</f>
        <v>0</v>
      </c>
      <c r="BK61" s="71">
        <f>IF(ISNUMBER(MATCH(BK$4,'Standardised Costs'!$E$70:$I$70,0)),'Standardised Costs'!$C$70,0)*Calculations!$C$17</f>
        <v>0</v>
      </c>
      <c r="BL61" s="71">
        <f>IF(ISNUMBER(MATCH(BL$4,'Standardised Costs'!$E$70:$I$70,0)),'Standardised Costs'!$C$70,0)*Calculations!$C$17</f>
        <v>0</v>
      </c>
      <c r="BM61" s="71">
        <f>IF(ISNUMBER(MATCH(BM$4,'Standardised Costs'!$E$70:$I$70,0)),'Standardised Costs'!$C$70,0)*Calculations!$C$17</f>
        <v>0</v>
      </c>
      <c r="BN61" s="71">
        <f>IF(ISNUMBER(MATCH(BN$4,'Standardised Costs'!$E$70:$I$70,0)),'Standardised Costs'!$C$70,0)*Calculations!$C$17</f>
        <v>0</v>
      </c>
      <c r="BO61" s="71">
        <f>IF(ISNUMBER(MATCH(BO$4,'Standardised Costs'!$E$70:$I$70,0)),'Standardised Costs'!$C$70,0)*Calculations!$C$17</f>
        <v>0</v>
      </c>
      <c r="BP61" s="71">
        <f>IF(ISNUMBER(MATCH(BP$4,'Standardised Costs'!$E$70:$I$70,0)),'Standardised Costs'!$C$70,0)*Calculations!$C$17</f>
        <v>0</v>
      </c>
      <c r="BQ61" s="71">
        <f>IF(ISNUMBER(MATCH(BQ$4,'Standardised Costs'!$E$70:$I$70,0)),'Standardised Costs'!$C$70,0)*Calculations!$C$17</f>
        <v>0</v>
      </c>
      <c r="BR61" s="71">
        <f>IF(ISNUMBER(MATCH(BR$4,'Standardised Costs'!$E$70:$I$70,0)),'Standardised Costs'!$C$70,0)*Calculations!$C$17</f>
        <v>0</v>
      </c>
      <c r="BS61" s="71">
        <f>IF(ISNUMBER(MATCH(BS$4,'Standardised Costs'!$E$70:$I$70,0)),'Standardised Costs'!$C$70,0)*Calculations!$C$17</f>
        <v>0</v>
      </c>
      <c r="BT61" s="71">
        <f>IF(ISNUMBER(MATCH(BT$4,'Standardised Costs'!$E$70:$I$70,0)),'Standardised Costs'!$C$70,0)*Calculations!$C$17</f>
        <v>0</v>
      </c>
      <c r="BU61" s="71">
        <f>IF(ISNUMBER(MATCH(BU$4,'Standardised Costs'!$E$70:$I$70,0)),'Standardised Costs'!$C$70,0)*Calculations!$C$17</f>
        <v>0</v>
      </c>
      <c r="BV61" s="71">
        <f>IF(ISNUMBER(MATCH(BV$4,'Standardised Costs'!$E$70:$I$70,0)),'Standardised Costs'!$C$70,0)*Calculations!$C$17</f>
        <v>0</v>
      </c>
      <c r="BW61" s="71">
        <f>IF(ISNUMBER(MATCH(BW$4,'Standardised Costs'!$E$70:$I$70,0)),'Standardised Costs'!$C$70,0)*Calculations!$C$17</f>
        <v>0</v>
      </c>
      <c r="BX61" s="71">
        <f>IF(ISNUMBER(MATCH(BX$4,'Standardised Costs'!$E$70:$I$70,0)),'Standardised Costs'!$C$70,0)*Calculations!$C$17</f>
        <v>0</v>
      </c>
      <c r="BY61" s="71">
        <f>IF(ISNUMBER(MATCH(BY$4,'Standardised Costs'!$E$70:$I$70,0)),'Standardised Costs'!$C$70,0)*Calculations!$C$17</f>
        <v>0</v>
      </c>
      <c r="BZ61" s="71">
        <f>IF(ISNUMBER(MATCH(BZ$4,'Standardised Costs'!$E$70:$I$70,0)),'Standardised Costs'!$C$70,0)*Calculations!$C$17</f>
        <v>0</v>
      </c>
      <c r="CA61" s="71">
        <f>IF(ISNUMBER(MATCH(CA$4,'Standardised Costs'!$E$70:$I$70,0)),'Standardised Costs'!$C$70,0)*Calculations!$C$17</f>
        <v>0</v>
      </c>
      <c r="CB61" s="71">
        <f>IF(ISNUMBER(MATCH(CB$4,'Standardised Costs'!$E$70:$I$70,0)),'Standardised Costs'!$C$70,0)*Calculations!$C$17</f>
        <v>0</v>
      </c>
      <c r="CC61" s="71">
        <f>IF(ISNUMBER(MATCH(CC$4,'Standardised Costs'!$E$70:$I$70,0)),'Standardised Costs'!$C$70,0)*Calculations!$C$17</f>
        <v>0</v>
      </c>
      <c r="CD61" s="71">
        <f>IF(ISNUMBER(MATCH(CD$4,'Standardised Costs'!$E$70:$I$70,0)),'Standardised Costs'!$C$70,0)*Calculations!$C$17</f>
        <v>0</v>
      </c>
      <c r="CE61" s="71">
        <f>IF(ISNUMBER(MATCH(CE$4,'Standardised Costs'!$E$70:$I$70,0)),'Standardised Costs'!$C$70,0)*Calculations!$C$17</f>
        <v>0</v>
      </c>
      <c r="CF61" s="71">
        <f>IF(ISNUMBER(MATCH(CF$4,'Standardised Costs'!$E$70:$I$70,0)),'Standardised Costs'!$C$70,0)*Calculations!$C$17</f>
        <v>0</v>
      </c>
      <c r="CG61" s="71">
        <f>IF(ISNUMBER(MATCH(CG$4,'Standardised Costs'!$E$70:$I$70,0)),'Standardised Costs'!$C$70,0)*Calculations!$C$17</f>
        <v>0</v>
      </c>
      <c r="CH61" s="71">
        <f>IF(ISNUMBER(MATCH(CH$4,'Standardised Costs'!$E$70:$I$70,0)),'Standardised Costs'!$C$70,0)*Calculations!$C$17</f>
        <v>0</v>
      </c>
      <c r="CI61" s="71">
        <f>IF(ISNUMBER(MATCH(CI$4,'Standardised Costs'!$E$70:$I$70,0)),'Standardised Costs'!$C$70,0)*Calculations!$C$17</f>
        <v>0</v>
      </c>
      <c r="CJ61" s="71">
        <f>IF(ISNUMBER(MATCH(CJ$4,'Standardised Costs'!$E$70:$I$70,0)),'Standardised Costs'!$C$70,0)*Calculations!$C$17</f>
        <v>0</v>
      </c>
      <c r="CK61" s="71">
        <f>IF(ISNUMBER(MATCH(CK$4,'Standardised Costs'!$E$70:$I$70,0)),'Standardised Costs'!$C$70,0)*Calculations!$C$17</f>
        <v>0</v>
      </c>
      <c r="CL61" s="71">
        <f>IF(ISNUMBER(MATCH(CL$4,'Standardised Costs'!$E$70:$I$70,0)),'Standardised Costs'!$C$70,0)*Calculations!$C$17</f>
        <v>0</v>
      </c>
      <c r="CM61" s="71">
        <f>IF(ISNUMBER(MATCH(CM$4,'Standardised Costs'!$E$70:$I$70,0)),'Standardised Costs'!$C$70,0)*Calculations!$C$17</f>
        <v>0</v>
      </c>
      <c r="CN61" s="71">
        <f>IF(ISNUMBER(MATCH(CN$4,'Standardised Costs'!$E$70:$I$70,0)),'Standardised Costs'!$C$70,0)*Calculations!$C$17</f>
        <v>0</v>
      </c>
      <c r="CO61" s="71">
        <f>IF(ISNUMBER(MATCH(CO$4,'Standardised Costs'!$E$70:$I$70,0)),'Standardised Costs'!$C$70,0)*Calculations!$C$17</f>
        <v>0</v>
      </c>
      <c r="CP61" s="71">
        <f>IF(ISNUMBER(MATCH(CP$4,'Standardised Costs'!$E$70:$I$70,0)),'Standardised Costs'!$C$70,0)*Calculations!$C$17</f>
        <v>0</v>
      </c>
      <c r="CQ61" s="71">
        <f>IF(ISNUMBER(MATCH(CQ$4,'Standardised Costs'!$E$70:$I$70,0)),'Standardised Costs'!$C$70,0)*Calculations!$C$17</f>
        <v>0</v>
      </c>
      <c r="CR61" s="71">
        <f>IF(ISNUMBER(MATCH(CR$4,'Standardised Costs'!$E$70:$I$70,0)),'Standardised Costs'!$C$70,0)*Calculations!$C$17</f>
        <v>0</v>
      </c>
      <c r="CS61" s="71">
        <f>IF(ISNUMBER(MATCH(CS$4,'Standardised Costs'!$E$70:$I$70,0)),'Standardised Costs'!$C$70,0)*Calculations!$C$17</f>
        <v>0</v>
      </c>
      <c r="CT61" s="71">
        <f>IF(ISNUMBER(MATCH(CT$4,'Standardised Costs'!$E$70:$I$70,0)),'Standardised Costs'!$C$70,0)*Calculations!$C$17</f>
        <v>0</v>
      </c>
      <c r="CU61" s="71">
        <f>IF(ISNUMBER(MATCH(CU$4,'Standardised Costs'!$E$70:$I$70,0)),'Standardised Costs'!$C$70,0)*Calculations!$C$17</f>
        <v>0</v>
      </c>
      <c r="CV61" s="71">
        <f>IF(ISNUMBER(MATCH(CV$4,'Standardised Costs'!$E$70:$I$70,0)),'Standardised Costs'!$C$70,0)*Calculations!$C$17</f>
        <v>0</v>
      </c>
      <c r="CW61" s="71">
        <f>IF(ISNUMBER(MATCH(CW$4,'Standardised Costs'!$E$70:$I$70,0)),'Standardised Costs'!$C$70,0)*Calculations!$C$17</f>
        <v>0</v>
      </c>
      <c r="CX61" s="71">
        <f>IF(ISNUMBER(MATCH(CX$4,'Standardised Costs'!$E$70:$I$70,0)),'Standardised Costs'!$C$70,0)*Calculations!$C$17</f>
        <v>0</v>
      </c>
      <c r="CY61" s="71">
        <f>IF(ISNUMBER(MATCH(CY$4,'Standardised Costs'!$E$70:$I$70,0)),'Standardised Costs'!$C$70,0)*Calculations!$C$17</f>
        <v>0</v>
      </c>
    </row>
    <row r="62" spans="1:103" s="68" customFormat="1" ht="12.75" customHeight="1" x14ac:dyDescent="0.2">
      <c r="A62" s="328"/>
      <c r="B62" s="73" t="s">
        <v>236</v>
      </c>
      <c r="C62" s="72">
        <f t="shared" si="1"/>
        <v>0</v>
      </c>
      <c r="D62" s="71">
        <f>IF(ISNUMBER(MATCH(D$4,'Standardised Costs'!$E$75:$H$75,0)),'Standardised Costs'!$C$75,0)*Calculations!$C$17</f>
        <v>0</v>
      </c>
      <c r="E62" s="71">
        <f>IF(ISNUMBER(MATCH(E$4,'Standardised Costs'!$E$75:$H$75,0)),'Standardised Costs'!$C$75,0)*Calculations!$C$17</f>
        <v>0</v>
      </c>
      <c r="F62" s="71">
        <f>IF(ISNUMBER(MATCH(F$4,'Standardised Costs'!$E$75:$H$75,0)),'Standardised Costs'!$C$75,0)*Calculations!$C$17</f>
        <v>0</v>
      </c>
      <c r="G62" s="71">
        <f>IF(ISNUMBER(MATCH(G$4,'Standardised Costs'!$E$75:$H$75,0)),'Standardised Costs'!$C$75,0)*Calculations!$C$17</f>
        <v>0</v>
      </c>
      <c r="H62" s="71">
        <f>IF(ISNUMBER(MATCH(H$4,'Standardised Costs'!$E$75:$H$75,0)),'Standardised Costs'!$C$75,0)*Calculations!$C$17</f>
        <v>0</v>
      </c>
      <c r="I62" s="71">
        <f>IF(ISNUMBER(MATCH(I$4,'Standardised Costs'!$E$75:$H$75,0)),'Standardised Costs'!$C$75,0)*Calculations!$C$17</f>
        <v>0</v>
      </c>
      <c r="J62" s="71">
        <f>IF(ISNUMBER(MATCH(J$4,'Standardised Costs'!$E$75:$H$75,0)),'Standardised Costs'!$C$75,0)*Calculations!$C$17</f>
        <v>0</v>
      </c>
      <c r="K62" s="71">
        <f>IF(ISNUMBER(MATCH(K$4,'Standardised Costs'!$E$75:$H$75,0)),'Standardised Costs'!$C$75,0)*Calculations!$C$17</f>
        <v>0</v>
      </c>
      <c r="L62" s="71">
        <f>IF(ISNUMBER(MATCH(L$4,'Standardised Costs'!$E$75:$H$75,0)),'Standardised Costs'!$C$75,0)*Calculations!$C$17</f>
        <v>0</v>
      </c>
      <c r="M62" s="71">
        <f>IF(ISNUMBER(MATCH(M$4,'Standardised Costs'!$E$75:$H$75,0)),'Standardised Costs'!$C$75,0)*Calculations!$C$17</f>
        <v>0</v>
      </c>
      <c r="N62" s="71">
        <f>IF(ISNUMBER(MATCH(N$4,'Standardised Costs'!$E$75:$H$75,0)),'Standardised Costs'!$C$75,0)*Calculations!$C$17</f>
        <v>0</v>
      </c>
      <c r="O62" s="71">
        <f>IF(ISNUMBER(MATCH(O$4,'Standardised Costs'!$E$75:$H$75,0)),'Standardised Costs'!$C$75,0)*Calculations!$C$17</f>
        <v>0</v>
      </c>
      <c r="P62" s="71">
        <f>IF(ISNUMBER(MATCH(P$4,'Standardised Costs'!$E$75:$H$75,0)),'Standardised Costs'!$C$75,0)*Calculations!$C$17</f>
        <v>0</v>
      </c>
      <c r="Q62" s="71">
        <f>IF(ISNUMBER(MATCH(Q$4,'Standardised Costs'!$E$75:$H$75,0)),'Standardised Costs'!$C$75,0)*Calculations!$C$17</f>
        <v>0</v>
      </c>
      <c r="R62" s="71">
        <f>IF(ISNUMBER(MATCH(R$4,'Standardised Costs'!$E$75:$H$75,0)),'Standardised Costs'!$C$75,0)*Calculations!$C$17</f>
        <v>0</v>
      </c>
      <c r="S62" s="71">
        <f>IF(ISNUMBER(MATCH(S$4,'Standardised Costs'!$E$75:$H$75,0)),'Standardised Costs'!$C$75,0)*Calculations!$C$17</f>
        <v>0</v>
      </c>
      <c r="T62" s="71">
        <f>IF(ISNUMBER(MATCH(T$4,'Standardised Costs'!$E$75:$H$75,0)),'Standardised Costs'!$C$75,0)*Calculations!$C$17</f>
        <v>0</v>
      </c>
      <c r="U62" s="71">
        <f>IF(ISNUMBER(MATCH(U$4,'Standardised Costs'!$E$75:$H$75,0)),'Standardised Costs'!$C$75,0)*Calculations!$C$17</f>
        <v>0</v>
      </c>
      <c r="V62" s="71">
        <f>IF(ISNUMBER(MATCH(V$4,'Standardised Costs'!$E$75:$H$75,0)),'Standardised Costs'!$C$75,0)*Calculations!$C$17</f>
        <v>0</v>
      </c>
      <c r="W62" s="71">
        <f>IF(ISNUMBER(MATCH(W$4,'Standardised Costs'!$E$75:$H$75,0)),'Standardised Costs'!$C$75,0)*Calculations!$C$17</f>
        <v>0</v>
      </c>
      <c r="X62" s="71">
        <f>IF(ISNUMBER(MATCH(X$4,'Standardised Costs'!$E$75:$H$75,0)),'Standardised Costs'!$C$75,0)*Calculations!$C$17</f>
        <v>0</v>
      </c>
      <c r="Y62" s="71">
        <f>IF(ISNUMBER(MATCH(Y$4,'Standardised Costs'!$E$75:$H$75,0)),'Standardised Costs'!$C$75,0)*Calculations!$C$17</f>
        <v>0</v>
      </c>
      <c r="Z62" s="71">
        <f>IF(ISNUMBER(MATCH(Z$4,'Standardised Costs'!$E$75:$H$75,0)),'Standardised Costs'!$C$75,0)*Calculations!$C$17</f>
        <v>0</v>
      </c>
      <c r="AA62" s="71">
        <f>IF(ISNUMBER(MATCH(AA$4,'Standardised Costs'!$E$75:$H$75,0)),'Standardised Costs'!$C$75,0)*Calculations!$C$17</f>
        <v>0</v>
      </c>
      <c r="AB62" s="71">
        <f>IF(ISNUMBER(MATCH(AB$4,'Standardised Costs'!$E$75:$H$75,0)),'Standardised Costs'!$C$75,0)*Calculations!$C$17</f>
        <v>0</v>
      </c>
      <c r="AC62" s="71">
        <f>IF(ISNUMBER(MATCH(AC$4,'Standardised Costs'!$E$75:$H$75,0)),'Standardised Costs'!$C$75,0)*Calculations!$C$17</f>
        <v>0</v>
      </c>
      <c r="AD62" s="71">
        <f>IF(ISNUMBER(MATCH(AD$4,'Standardised Costs'!$E$75:$H$75,0)),'Standardised Costs'!$C$75,0)*Calculations!$C$17</f>
        <v>0</v>
      </c>
      <c r="AE62" s="71">
        <f>IF(ISNUMBER(MATCH(AE$4,'Standardised Costs'!$E$75:$H$75,0)),'Standardised Costs'!$C$75,0)*Calculations!$C$17</f>
        <v>0</v>
      </c>
      <c r="AF62" s="71">
        <f>IF(ISNUMBER(MATCH(AF$4,'Standardised Costs'!$E$75:$H$75,0)),'Standardised Costs'!$C$75,0)*Calculations!$C$17</f>
        <v>0</v>
      </c>
      <c r="AG62" s="71">
        <f>IF(ISNUMBER(MATCH(AG$4,'Standardised Costs'!$E$75:$H$75,0)),'Standardised Costs'!$C$75,0)*Calculations!$C$17</f>
        <v>0</v>
      </c>
      <c r="AH62" s="71">
        <f>IF(ISNUMBER(MATCH(AH$4,'Standardised Costs'!$E$75:$H$75,0)),'Standardised Costs'!$C$75,0)*Calculations!$C$17</f>
        <v>0</v>
      </c>
      <c r="AI62" s="71">
        <f>IF(ISNUMBER(MATCH(AI$4,'Standardised Costs'!$E$75:$H$75,0)),'Standardised Costs'!$C$75,0)*Calculations!$C$17</f>
        <v>0</v>
      </c>
      <c r="AJ62" s="71">
        <f>IF(ISNUMBER(MATCH(AJ$4,'Standardised Costs'!$E$75:$H$75,0)),'Standardised Costs'!$C$75,0)*Calculations!$C$17</f>
        <v>0</v>
      </c>
      <c r="AK62" s="71">
        <f>IF(ISNUMBER(MATCH(AK$4,'Standardised Costs'!$E$75:$H$75,0)),'Standardised Costs'!$C$75,0)*Calculations!$C$17</f>
        <v>0</v>
      </c>
      <c r="AL62" s="71">
        <f>IF(ISNUMBER(MATCH(AL$4,'Standardised Costs'!$E$75:$H$75,0)),'Standardised Costs'!$C$75,0)*Calculations!$C$17</f>
        <v>0</v>
      </c>
      <c r="AM62" s="71">
        <f>IF(ISNUMBER(MATCH(AM$4,'Standardised Costs'!$E$75:$H$75,0)),'Standardised Costs'!$C$75,0)*Calculations!$C$17</f>
        <v>0</v>
      </c>
      <c r="AN62" s="71">
        <f>IF(ISNUMBER(MATCH(AN$4,'Standardised Costs'!$E$75:$H$75,0)),'Standardised Costs'!$C$75,0)*Calculations!$C$17</f>
        <v>0</v>
      </c>
      <c r="AO62" s="71">
        <f>IF(ISNUMBER(MATCH(AO$4,'Standardised Costs'!$E$75:$H$75,0)),'Standardised Costs'!$C$75,0)*Calculations!$C$17</f>
        <v>0</v>
      </c>
      <c r="AP62" s="71">
        <f>IF(ISNUMBER(MATCH(AP$4,'Standardised Costs'!$E$75:$H$75,0)),'Standardised Costs'!$C$75,0)*Calculations!$C$17</f>
        <v>0</v>
      </c>
      <c r="AQ62" s="71">
        <f>IF(ISNUMBER(MATCH(AQ$4,'Standardised Costs'!$E$75:$H$75,0)),'Standardised Costs'!$C$75,0)*Calculations!$C$17</f>
        <v>0</v>
      </c>
      <c r="AR62" s="71">
        <f>IF(ISNUMBER(MATCH(AR$4,'Standardised Costs'!$E$75:$H$75,0)),'Standardised Costs'!$C$75,0)*Calculations!$C$17</f>
        <v>0</v>
      </c>
      <c r="AS62" s="71">
        <f>IF(ISNUMBER(MATCH(AS$4,'Standardised Costs'!$E$75:$H$75,0)),'Standardised Costs'!$C$75,0)*Calculations!$C$17</f>
        <v>0</v>
      </c>
      <c r="AT62" s="71">
        <f>IF(ISNUMBER(MATCH(AT$4,'Standardised Costs'!$E$75:$H$75,0)),'Standardised Costs'!$C$75,0)*Calculations!$C$17</f>
        <v>0</v>
      </c>
      <c r="AU62" s="71">
        <f>IF(ISNUMBER(MATCH(AU$4,'Standardised Costs'!$E$75:$H$75,0)),'Standardised Costs'!$C$75,0)*Calculations!$C$17</f>
        <v>0</v>
      </c>
      <c r="AV62" s="71">
        <f>IF(ISNUMBER(MATCH(AV$4,'Standardised Costs'!$E$75:$H$75,0)),'Standardised Costs'!$C$75,0)*Calculations!$C$17</f>
        <v>0</v>
      </c>
      <c r="AW62" s="71">
        <f>IF(ISNUMBER(MATCH(AW$4,'Standardised Costs'!$E$75:$H$75,0)),'Standardised Costs'!$C$75,0)*Calculations!$C$17</f>
        <v>0</v>
      </c>
      <c r="AX62" s="71">
        <f>IF(ISNUMBER(MATCH(AX$4,'Standardised Costs'!$E$75:$H$75,0)),'Standardised Costs'!$C$75,0)*Calculations!$C$17</f>
        <v>0</v>
      </c>
      <c r="AY62" s="71">
        <f>IF(ISNUMBER(MATCH(AY$4,'Standardised Costs'!$E$75:$H$75,0)),'Standardised Costs'!$C$75,0)*Calculations!$C$17</f>
        <v>0</v>
      </c>
      <c r="AZ62" s="71">
        <f>IF(ISNUMBER(MATCH(AZ$4,'Standardised Costs'!$E$75:$H$75,0)),'Standardised Costs'!$C$75,0)*Calculations!$C$17</f>
        <v>0</v>
      </c>
      <c r="BA62" s="71">
        <f>IF(ISNUMBER(MATCH(BA$4,'Standardised Costs'!$E$75:$H$75,0)),'Standardised Costs'!$C$75,0)*Calculations!$C$17</f>
        <v>0</v>
      </c>
      <c r="BB62" s="71">
        <f>IF(ISNUMBER(MATCH(BB$4,'Standardised Costs'!$E$75:$H$75,0)),'Standardised Costs'!$C$75,0)*Calculations!$C$17</f>
        <v>0</v>
      </c>
      <c r="BC62" s="71">
        <f>IF(ISNUMBER(MATCH(BC$4,'Standardised Costs'!$E$75:$H$75,0)),'Standardised Costs'!$C$75,0)*Calculations!$C$17</f>
        <v>0</v>
      </c>
      <c r="BD62" s="71">
        <f>IF(ISNUMBER(MATCH(BD$4,'Standardised Costs'!$E$75:$H$75,0)),'Standardised Costs'!$C$75,0)*Calculations!$C$17</f>
        <v>0</v>
      </c>
      <c r="BE62" s="71">
        <f>IF(ISNUMBER(MATCH(BE$4,'Standardised Costs'!$E$75:$H$75,0)),'Standardised Costs'!$C$75,0)*Calculations!$C$17</f>
        <v>0</v>
      </c>
      <c r="BF62" s="71">
        <f>IF(ISNUMBER(MATCH(BF$4,'Standardised Costs'!$E$75:$H$75,0)),'Standardised Costs'!$C$75,0)*Calculations!$C$17</f>
        <v>0</v>
      </c>
      <c r="BG62" s="71">
        <f>IF(ISNUMBER(MATCH(BG$4,'Standardised Costs'!$E$75:$H$75,0)),'Standardised Costs'!$C$75,0)*Calculations!$C$17</f>
        <v>0</v>
      </c>
      <c r="BH62" s="71">
        <f>IF(ISNUMBER(MATCH(BH$4,'Standardised Costs'!$E$75:$H$75,0)),'Standardised Costs'!$C$75,0)*Calculations!$C$17</f>
        <v>0</v>
      </c>
      <c r="BI62" s="71">
        <f>IF(ISNUMBER(MATCH(BI$4,'Standardised Costs'!$E$75:$H$75,0)),'Standardised Costs'!$C$75,0)*Calculations!$C$17</f>
        <v>0</v>
      </c>
      <c r="BJ62" s="71">
        <f>IF(ISNUMBER(MATCH(BJ$4,'Standardised Costs'!$E$75:$H$75,0)),'Standardised Costs'!$C$75,0)*Calculations!$C$17</f>
        <v>0</v>
      </c>
      <c r="BK62" s="71">
        <f>IF(ISNUMBER(MATCH(BK$4,'Standardised Costs'!$E$75:$H$75,0)),'Standardised Costs'!$C$75,0)*Calculations!$C$17</f>
        <v>0</v>
      </c>
      <c r="BL62" s="71">
        <f>IF(ISNUMBER(MATCH(BL$4,'Standardised Costs'!$E$75:$H$75,0)),'Standardised Costs'!$C$75,0)*Calculations!$C$17</f>
        <v>0</v>
      </c>
      <c r="BM62" s="71">
        <f>IF(ISNUMBER(MATCH(BM$4,'Standardised Costs'!$E$75:$H$75,0)),'Standardised Costs'!$C$75,0)*Calculations!$C$17</f>
        <v>0</v>
      </c>
      <c r="BN62" s="71">
        <f>IF(ISNUMBER(MATCH(BN$4,'Standardised Costs'!$E$75:$H$75,0)),'Standardised Costs'!$C$75,0)*Calculations!$C$17</f>
        <v>0</v>
      </c>
      <c r="BO62" s="71">
        <f>IF(ISNUMBER(MATCH(BO$4,'Standardised Costs'!$E$75:$H$75,0)),'Standardised Costs'!$C$75,0)*Calculations!$C$17</f>
        <v>0</v>
      </c>
      <c r="BP62" s="71">
        <f>IF(ISNUMBER(MATCH(BP$4,'Standardised Costs'!$E$75:$H$75,0)),'Standardised Costs'!$C$75,0)*Calculations!$C$17</f>
        <v>0</v>
      </c>
      <c r="BQ62" s="71">
        <f>IF(ISNUMBER(MATCH(BQ$4,'Standardised Costs'!$E$75:$H$75,0)),'Standardised Costs'!$C$75,0)*Calculations!$C$17</f>
        <v>0</v>
      </c>
      <c r="BR62" s="71">
        <f>IF(ISNUMBER(MATCH(BR$4,'Standardised Costs'!$E$75:$H$75,0)),'Standardised Costs'!$C$75,0)*Calculations!$C$17</f>
        <v>0</v>
      </c>
      <c r="BS62" s="71">
        <f>IF(ISNUMBER(MATCH(BS$4,'Standardised Costs'!$E$75:$H$75,0)),'Standardised Costs'!$C$75,0)*Calculations!$C$17</f>
        <v>0</v>
      </c>
      <c r="BT62" s="71">
        <f>IF(ISNUMBER(MATCH(BT$4,'Standardised Costs'!$E$75:$H$75,0)),'Standardised Costs'!$C$75,0)*Calculations!$C$17</f>
        <v>0</v>
      </c>
      <c r="BU62" s="71">
        <f>IF(ISNUMBER(MATCH(BU$4,'Standardised Costs'!$E$75:$H$75,0)),'Standardised Costs'!$C$75,0)*Calculations!$C$17</f>
        <v>0</v>
      </c>
      <c r="BV62" s="71">
        <f>IF(ISNUMBER(MATCH(BV$4,'Standardised Costs'!$E$75:$H$75,0)),'Standardised Costs'!$C$75,0)*Calculations!$C$17</f>
        <v>0</v>
      </c>
      <c r="BW62" s="71">
        <f>IF(ISNUMBER(MATCH(BW$4,'Standardised Costs'!$E$75:$H$75,0)),'Standardised Costs'!$C$75,0)*Calculations!$C$17</f>
        <v>0</v>
      </c>
      <c r="BX62" s="71">
        <f>IF(ISNUMBER(MATCH(BX$4,'Standardised Costs'!$E$75:$H$75,0)),'Standardised Costs'!$C$75,0)*Calculations!$C$17</f>
        <v>0</v>
      </c>
      <c r="BY62" s="71">
        <f>IF(ISNUMBER(MATCH(BY$4,'Standardised Costs'!$E$75:$H$75,0)),'Standardised Costs'!$C$75,0)*Calculations!$C$17</f>
        <v>0</v>
      </c>
      <c r="BZ62" s="71">
        <f>IF(ISNUMBER(MATCH(BZ$4,'Standardised Costs'!$E$75:$H$75,0)),'Standardised Costs'!$C$75,0)*Calculations!$C$17</f>
        <v>0</v>
      </c>
      <c r="CA62" s="71">
        <f>IF(ISNUMBER(MATCH(CA$4,'Standardised Costs'!$E$75:$H$75,0)),'Standardised Costs'!$C$75,0)*Calculations!$C$17</f>
        <v>0</v>
      </c>
      <c r="CB62" s="71">
        <f>IF(ISNUMBER(MATCH(CB$4,'Standardised Costs'!$E$75:$H$75,0)),'Standardised Costs'!$C$75,0)*Calculations!$C$17</f>
        <v>0</v>
      </c>
      <c r="CC62" s="71">
        <f>IF(ISNUMBER(MATCH(CC$4,'Standardised Costs'!$E$75:$H$75,0)),'Standardised Costs'!$C$75,0)*Calculations!$C$17</f>
        <v>0</v>
      </c>
      <c r="CD62" s="71">
        <f>IF(ISNUMBER(MATCH(CD$4,'Standardised Costs'!$E$75:$H$75,0)),'Standardised Costs'!$C$75,0)*Calculations!$C$17</f>
        <v>0</v>
      </c>
      <c r="CE62" s="71">
        <f>IF(ISNUMBER(MATCH(CE$4,'Standardised Costs'!$E$75:$H$75,0)),'Standardised Costs'!$C$75,0)*Calculations!$C$17</f>
        <v>0</v>
      </c>
      <c r="CF62" s="71">
        <f>IF(ISNUMBER(MATCH(CF$4,'Standardised Costs'!$E$75:$H$75,0)),'Standardised Costs'!$C$75,0)*Calculations!$C$17</f>
        <v>0</v>
      </c>
      <c r="CG62" s="71">
        <f>IF(ISNUMBER(MATCH(CG$4,'Standardised Costs'!$E$75:$H$75,0)),'Standardised Costs'!$C$75,0)*Calculations!$C$17</f>
        <v>0</v>
      </c>
      <c r="CH62" s="71">
        <f>IF(ISNUMBER(MATCH(CH$4,'Standardised Costs'!$E$75:$H$75,0)),'Standardised Costs'!$C$75,0)*Calculations!$C$17</f>
        <v>0</v>
      </c>
      <c r="CI62" s="71">
        <f>IF(ISNUMBER(MATCH(CI$4,'Standardised Costs'!$E$75:$H$75,0)),'Standardised Costs'!$C$75,0)*Calculations!$C$17</f>
        <v>0</v>
      </c>
      <c r="CJ62" s="71">
        <f>IF(ISNUMBER(MATCH(CJ$4,'Standardised Costs'!$E$75:$H$75,0)),'Standardised Costs'!$C$75,0)*Calculations!$C$17</f>
        <v>0</v>
      </c>
      <c r="CK62" s="71">
        <f>IF(ISNUMBER(MATCH(CK$4,'Standardised Costs'!$E$75:$H$75,0)),'Standardised Costs'!$C$75,0)*Calculations!$C$17</f>
        <v>0</v>
      </c>
      <c r="CL62" s="71">
        <f>IF(ISNUMBER(MATCH(CL$4,'Standardised Costs'!$E$75:$H$75,0)),'Standardised Costs'!$C$75,0)*Calculations!$C$17</f>
        <v>0</v>
      </c>
      <c r="CM62" s="71">
        <f>IF(ISNUMBER(MATCH(CM$4,'Standardised Costs'!$E$75:$H$75,0)),'Standardised Costs'!$C$75,0)*Calculations!$C$17</f>
        <v>0</v>
      </c>
      <c r="CN62" s="71">
        <f>IF(ISNUMBER(MATCH(CN$4,'Standardised Costs'!$E$75:$H$75,0)),'Standardised Costs'!$C$75,0)*Calculations!$C$17</f>
        <v>0</v>
      </c>
      <c r="CO62" s="71">
        <f>IF(ISNUMBER(MATCH(CO$4,'Standardised Costs'!$E$75:$H$75,0)),'Standardised Costs'!$C$75,0)*Calculations!$C$17</f>
        <v>0</v>
      </c>
      <c r="CP62" s="71">
        <f>IF(ISNUMBER(MATCH(CP$4,'Standardised Costs'!$E$75:$H$75,0)),'Standardised Costs'!$C$75,0)*Calculations!$C$17</f>
        <v>0</v>
      </c>
      <c r="CQ62" s="71">
        <f>IF(ISNUMBER(MATCH(CQ$4,'Standardised Costs'!$E$75:$H$75,0)),'Standardised Costs'!$C$75,0)*Calculations!$C$17</f>
        <v>0</v>
      </c>
      <c r="CR62" s="71">
        <f>IF(ISNUMBER(MATCH(CR$4,'Standardised Costs'!$E$75:$H$75,0)),'Standardised Costs'!$C$75,0)*Calculations!$C$17</f>
        <v>0</v>
      </c>
      <c r="CS62" s="71">
        <f>IF(ISNUMBER(MATCH(CS$4,'Standardised Costs'!$E$75:$H$75,0)),'Standardised Costs'!$C$75,0)*Calculations!$C$17</f>
        <v>0</v>
      </c>
      <c r="CT62" s="71">
        <f>IF(ISNUMBER(MATCH(CT$4,'Standardised Costs'!$E$75:$H$75,0)),'Standardised Costs'!$C$75,0)*Calculations!$C$17</f>
        <v>0</v>
      </c>
      <c r="CU62" s="71">
        <f>IF(ISNUMBER(MATCH(CU$4,'Standardised Costs'!$E$75:$H$75,0)),'Standardised Costs'!$C$75,0)*Calculations!$C$17</f>
        <v>0</v>
      </c>
      <c r="CV62" s="71">
        <f>IF(ISNUMBER(MATCH(CV$4,'Standardised Costs'!$E$75:$H$75,0)),'Standardised Costs'!$C$75,0)*Calculations!$C$17</f>
        <v>0</v>
      </c>
      <c r="CW62" s="71">
        <f>IF(ISNUMBER(MATCH(CW$4,'Standardised Costs'!$E$75:$H$75,0)),'Standardised Costs'!$C$75,0)*Calculations!$C$17</f>
        <v>0</v>
      </c>
      <c r="CX62" s="71">
        <f>IF(ISNUMBER(MATCH(CX$4,'Standardised Costs'!$E$75:$H$75,0)),'Standardised Costs'!$C$75,0)*Calculations!$C$17</f>
        <v>0</v>
      </c>
      <c r="CY62" s="71">
        <f>IF(ISNUMBER(MATCH(CY$4,'Standardised Costs'!$E$75:$H$75,0)),'Standardised Costs'!$C$75,0)*Calculations!$C$17</f>
        <v>0</v>
      </c>
    </row>
    <row r="63" spans="1:103" s="68" customFormat="1" ht="12.75" customHeight="1" x14ac:dyDescent="0.2">
      <c r="A63" s="328"/>
      <c r="B63" s="73" t="s">
        <v>237</v>
      </c>
      <c r="C63" s="72">
        <f t="shared" si="1"/>
        <v>0</v>
      </c>
      <c r="D63" s="71">
        <f>IF(ISNUMBER(MATCH(D$4,'Standardised Costs'!$E$80:$I$80,0)),'Standardised Costs'!$C$80,0)*Calculations!$C$17</f>
        <v>0</v>
      </c>
      <c r="E63" s="71">
        <f>IF(ISNUMBER(MATCH(E$4,'Standardised Costs'!$E$80:$I$80,0)),'Standardised Costs'!$C$80,0)*Calculations!$C$17</f>
        <v>0</v>
      </c>
      <c r="F63" s="71">
        <f>IF(ISNUMBER(MATCH(F$4,'Standardised Costs'!$E$80:$I$80,0)),'Standardised Costs'!$C$80,0)*Calculations!$C$17</f>
        <v>0</v>
      </c>
      <c r="G63" s="71">
        <f>IF(ISNUMBER(MATCH(G$4,'Standardised Costs'!$E$80:$I$80,0)),'Standardised Costs'!$C$80,0)*Calculations!$C$17</f>
        <v>0</v>
      </c>
      <c r="H63" s="71">
        <f>IF(ISNUMBER(MATCH(H$4,'Standardised Costs'!$E$80:$I$80,0)),'Standardised Costs'!$C$80,0)*Calculations!$C$17</f>
        <v>0</v>
      </c>
      <c r="I63" s="71">
        <f>IF(ISNUMBER(MATCH(I$4,'Standardised Costs'!$E$80:$I$80,0)),'Standardised Costs'!$C$80,0)*Calculations!$C$17</f>
        <v>0</v>
      </c>
      <c r="J63" s="71">
        <f>IF(ISNUMBER(MATCH(J$4,'Standardised Costs'!$E$80:$I$80,0)),'Standardised Costs'!$C$80,0)*Calculations!$C$17</f>
        <v>0</v>
      </c>
      <c r="K63" s="71">
        <f>IF(ISNUMBER(MATCH(K$4,'Standardised Costs'!$E$80:$I$80,0)),'Standardised Costs'!$C$80,0)*Calculations!$C$17</f>
        <v>0</v>
      </c>
      <c r="L63" s="71">
        <f>IF(ISNUMBER(MATCH(L$4,'Standardised Costs'!$E$80:$I$80,0)),'Standardised Costs'!$C$80,0)*Calculations!$C$17</f>
        <v>0</v>
      </c>
      <c r="M63" s="71">
        <f>IF(ISNUMBER(MATCH(M$4,'Standardised Costs'!$E$80:$I$80,0)),'Standardised Costs'!$C$80,0)*Calculations!$C$17</f>
        <v>0</v>
      </c>
      <c r="N63" s="71">
        <f>IF(ISNUMBER(MATCH(N$4,'Standardised Costs'!$E$80:$I$80,0)),'Standardised Costs'!$C$80,0)*Calculations!$C$17</f>
        <v>0</v>
      </c>
      <c r="O63" s="71">
        <f>IF(ISNUMBER(MATCH(O$4,'Standardised Costs'!$E$80:$I$80,0)),'Standardised Costs'!$C$80,0)*Calculations!$C$17</f>
        <v>0</v>
      </c>
      <c r="P63" s="71">
        <f>IF(ISNUMBER(MATCH(P$4,'Standardised Costs'!$E$80:$I$80,0)),'Standardised Costs'!$C$80,0)*Calculations!$C$17</f>
        <v>0</v>
      </c>
      <c r="Q63" s="71">
        <f>IF(ISNUMBER(MATCH(Q$4,'Standardised Costs'!$E$80:$I$80,0)),'Standardised Costs'!$C$80,0)*Calculations!$C$17</f>
        <v>0</v>
      </c>
      <c r="R63" s="71">
        <f>IF(ISNUMBER(MATCH(R$4,'Standardised Costs'!$E$80:$I$80,0)),'Standardised Costs'!$C$80,0)*Calculations!$C$17</f>
        <v>0</v>
      </c>
      <c r="S63" s="71">
        <f>IF(ISNUMBER(MATCH(S$4,'Standardised Costs'!$E$80:$I$80,0)),'Standardised Costs'!$C$80,0)*Calculations!$C$17</f>
        <v>0</v>
      </c>
      <c r="T63" s="71">
        <f>IF(ISNUMBER(MATCH(T$4,'Standardised Costs'!$E$80:$I$80,0)),'Standardised Costs'!$C$80,0)*Calculations!$C$17</f>
        <v>0</v>
      </c>
      <c r="U63" s="71">
        <f>IF(ISNUMBER(MATCH(U$4,'Standardised Costs'!$E$80:$I$80,0)),'Standardised Costs'!$C$80,0)*Calculations!$C$17</f>
        <v>0</v>
      </c>
      <c r="V63" s="71">
        <f>IF(ISNUMBER(MATCH(V$4,'Standardised Costs'!$E$80:$I$80,0)),'Standardised Costs'!$C$80,0)*Calculations!$C$17</f>
        <v>0</v>
      </c>
      <c r="W63" s="71">
        <f>IF(ISNUMBER(MATCH(W$4,'Standardised Costs'!$E$80:$I$80,0)),'Standardised Costs'!$C$80,0)*Calculations!$C$17</f>
        <v>0</v>
      </c>
      <c r="X63" s="71">
        <f>IF(ISNUMBER(MATCH(X$4,'Standardised Costs'!$E$80:$I$80,0)),'Standardised Costs'!$C$80,0)*Calculations!$C$17</f>
        <v>0</v>
      </c>
      <c r="Y63" s="71">
        <f>IF(ISNUMBER(MATCH(Y$4,'Standardised Costs'!$E$80:$I$80,0)),'Standardised Costs'!$C$80,0)*Calculations!$C$17</f>
        <v>0</v>
      </c>
      <c r="Z63" s="71">
        <f>IF(ISNUMBER(MATCH(Z$4,'Standardised Costs'!$E$80:$I$80,0)),'Standardised Costs'!$C$80,0)*Calculations!$C$17</f>
        <v>0</v>
      </c>
      <c r="AA63" s="71">
        <f>IF(ISNUMBER(MATCH(AA$4,'Standardised Costs'!$E$80:$I$80,0)),'Standardised Costs'!$C$80,0)*Calculations!$C$17</f>
        <v>0</v>
      </c>
      <c r="AB63" s="71">
        <f>IF(ISNUMBER(MATCH(AB$4,'Standardised Costs'!$E$80:$I$80,0)),'Standardised Costs'!$C$80,0)*Calculations!$C$17</f>
        <v>0</v>
      </c>
      <c r="AC63" s="71">
        <f>IF(ISNUMBER(MATCH(AC$4,'Standardised Costs'!$E$80:$I$80,0)),'Standardised Costs'!$C$80,0)*Calculations!$C$17</f>
        <v>0</v>
      </c>
      <c r="AD63" s="71">
        <f>IF(ISNUMBER(MATCH(AD$4,'Standardised Costs'!$E$80:$I$80,0)),'Standardised Costs'!$C$80,0)*Calculations!$C$17</f>
        <v>0</v>
      </c>
      <c r="AE63" s="71">
        <f>IF(ISNUMBER(MATCH(AE$4,'Standardised Costs'!$E$80:$I$80,0)),'Standardised Costs'!$C$80,0)*Calculations!$C$17</f>
        <v>0</v>
      </c>
      <c r="AF63" s="71">
        <f>IF(ISNUMBER(MATCH(AF$4,'Standardised Costs'!$E$80:$I$80,0)),'Standardised Costs'!$C$80,0)*Calculations!$C$17</f>
        <v>0</v>
      </c>
      <c r="AG63" s="71">
        <f>IF(ISNUMBER(MATCH(AG$4,'Standardised Costs'!$E$80:$I$80,0)),'Standardised Costs'!$C$80,0)*Calculations!$C$17</f>
        <v>0</v>
      </c>
      <c r="AH63" s="71">
        <f>IF(ISNUMBER(MATCH(AH$4,'Standardised Costs'!$E$80:$I$80,0)),'Standardised Costs'!$C$80,0)*Calculations!$C$17</f>
        <v>0</v>
      </c>
      <c r="AI63" s="71">
        <f>IF(ISNUMBER(MATCH(AI$4,'Standardised Costs'!$E$80:$I$80,0)),'Standardised Costs'!$C$80,0)*Calculations!$C$17</f>
        <v>0</v>
      </c>
      <c r="AJ63" s="71">
        <f>IF(ISNUMBER(MATCH(AJ$4,'Standardised Costs'!$E$80:$I$80,0)),'Standardised Costs'!$C$80,0)*Calculations!$C$17</f>
        <v>0</v>
      </c>
      <c r="AK63" s="71">
        <f>IF(ISNUMBER(MATCH(AK$4,'Standardised Costs'!$E$80:$I$80,0)),'Standardised Costs'!$C$80,0)*Calculations!$C$17</f>
        <v>0</v>
      </c>
      <c r="AL63" s="71">
        <f>IF(ISNUMBER(MATCH(AL$4,'Standardised Costs'!$E$80:$I$80,0)),'Standardised Costs'!$C$80,0)*Calculations!$C$17</f>
        <v>0</v>
      </c>
      <c r="AM63" s="71">
        <f>IF(ISNUMBER(MATCH(AM$4,'Standardised Costs'!$E$80:$I$80,0)),'Standardised Costs'!$C$80,0)*Calculations!$C$17</f>
        <v>0</v>
      </c>
      <c r="AN63" s="71">
        <f>IF(ISNUMBER(MATCH(AN$4,'Standardised Costs'!$E$80:$I$80,0)),'Standardised Costs'!$C$80,0)*Calculations!$C$17</f>
        <v>0</v>
      </c>
      <c r="AO63" s="71">
        <f>IF(ISNUMBER(MATCH(AO$4,'Standardised Costs'!$E$80:$I$80,0)),'Standardised Costs'!$C$80,0)*Calculations!$C$17</f>
        <v>0</v>
      </c>
      <c r="AP63" s="71">
        <f>IF(ISNUMBER(MATCH(AP$4,'Standardised Costs'!$E$80:$I$80,0)),'Standardised Costs'!$C$80,0)*Calculations!$C$17</f>
        <v>0</v>
      </c>
      <c r="AQ63" s="71">
        <f>IF(ISNUMBER(MATCH(AQ$4,'Standardised Costs'!$E$80:$I$80,0)),'Standardised Costs'!$C$80,0)*Calculations!$C$17</f>
        <v>0</v>
      </c>
      <c r="AR63" s="71">
        <f>IF(ISNUMBER(MATCH(AR$4,'Standardised Costs'!$E$80:$I$80,0)),'Standardised Costs'!$C$80,0)*Calculations!$C$17</f>
        <v>0</v>
      </c>
      <c r="AS63" s="71">
        <f>IF(ISNUMBER(MATCH(AS$4,'Standardised Costs'!$E$80:$I$80,0)),'Standardised Costs'!$C$80,0)*Calculations!$C$17</f>
        <v>0</v>
      </c>
      <c r="AT63" s="71">
        <f>IF(ISNUMBER(MATCH(AT$4,'Standardised Costs'!$E$80:$I$80,0)),'Standardised Costs'!$C$80,0)*Calculations!$C$17</f>
        <v>0</v>
      </c>
      <c r="AU63" s="71">
        <f>IF(ISNUMBER(MATCH(AU$4,'Standardised Costs'!$E$80:$I$80,0)),'Standardised Costs'!$C$80,0)*Calculations!$C$17</f>
        <v>0</v>
      </c>
      <c r="AV63" s="71">
        <f>IF(ISNUMBER(MATCH(AV$4,'Standardised Costs'!$E$80:$I$80,0)),'Standardised Costs'!$C$80,0)*Calculations!$C$17</f>
        <v>0</v>
      </c>
      <c r="AW63" s="71">
        <f>IF(ISNUMBER(MATCH(AW$4,'Standardised Costs'!$E$80:$I$80,0)),'Standardised Costs'!$C$80,0)*Calculations!$C$17</f>
        <v>0</v>
      </c>
      <c r="AX63" s="71">
        <f>IF(ISNUMBER(MATCH(AX$4,'Standardised Costs'!$E$80:$I$80,0)),'Standardised Costs'!$C$80,0)*Calculations!$C$17</f>
        <v>0</v>
      </c>
      <c r="AY63" s="71">
        <f>IF(ISNUMBER(MATCH(AY$4,'Standardised Costs'!$E$80:$I$80,0)),'Standardised Costs'!$C$80,0)*Calculations!$C$17</f>
        <v>0</v>
      </c>
      <c r="AZ63" s="71">
        <f>IF(ISNUMBER(MATCH(AZ$4,'Standardised Costs'!$E$80:$I$80,0)),'Standardised Costs'!$C$80,0)*Calculations!$C$17</f>
        <v>0</v>
      </c>
      <c r="BA63" s="71">
        <f>IF(ISNUMBER(MATCH(BA$4,'Standardised Costs'!$E$80:$I$80,0)),'Standardised Costs'!$C$80,0)*Calculations!$C$17</f>
        <v>0</v>
      </c>
      <c r="BB63" s="71">
        <f>IF(ISNUMBER(MATCH(BB$4,'Standardised Costs'!$E$80:$I$80,0)),'Standardised Costs'!$C$80,0)*Calculations!$C$17</f>
        <v>0</v>
      </c>
      <c r="BC63" s="71">
        <f>IF(ISNUMBER(MATCH(BC$4,'Standardised Costs'!$E$80:$I$80,0)),'Standardised Costs'!$C$80,0)*Calculations!$C$17</f>
        <v>0</v>
      </c>
      <c r="BD63" s="71">
        <f>IF(ISNUMBER(MATCH(BD$4,'Standardised Costs'!$E$80:$I$80,0)),'Standardised Costs'!$C$80,0)*Calculations!$C$17</f>
        <v>0</v>
      </c>
      <c r="BE63" s="71">
        <f>IF(ISNUMBER(MATCH(BE$4,'Standardised Costs'!$E$80:$I$80,0)),'Standardised Costs'!$C$80,0)*Calculations!$C$17</f>
        <v>0</v>
      </c>
      <c r="BF63" s="71">
        <f>IF(ISNUMBER(MATCH(BF$4,'Standardised Costs'!$E$80:$I$80,0)),'Standardised Costs'!$C$80,0)*Calculations!$C$17</f>
        <v>0</v>
      </c>
      <c r="BG63" s="71">
        <f>IF(ISNUMBER(MATCH(BG$4,'Standardised Costs'!$E$80:$I$80,0)),'Standardised Costs'!$C$80,0)*Calculations!$C$17</f>
        <v>0</v>
      </c>
      <c r="BH63" s="71">
        <f>IF(ISNUMBER(MATCH(BH$4,'Standardised Costs'!$E$80:$I$80,0)),'Standardised Costs'!$C$80,0)*Calculations!$C$17</f>
        <v>0</v>
      </c>
      <c r="BI63" s="71">
        <f>IF(ISNUMBER(MATCH(BI$4,'Standardised Costs'!$E$80:$I$80,0)),'Standardised Costs'!$C$80,0)*Calculations!$C$17</f>
        <v>0</v>
      </c>
      <c r="BJ63" s="71">
        <f>IF(ISNUMBER(MATCH(BJ$4,'Standardised Costs'!$E$80:$I$80,0)),'Standardised Costs'!$C$80,0)*Calculations!$C$17</f>
        <v>0</v>
      </c>
      <c r="BK63" s="71">
        <f>IF(ISNUMBER(MATCH(BK$4,'Standardised Costs'!$E$80:$I$80,0)),'Standardised Costs'!$C$80,0)*Calculations!$C$17</f>
        <v>0</v>
      </c>
      <c r="BL63" s="71">
        <f>IF(ISNUMBER(MATCH(BL$4,'Standardised Costs'!$E$80:$I$80,0)),'Standardised Costs'!$C$80,0)*Calculations!$C$17</f>
        <v>0</v>
      </c>
      <c r="BM63" s="71">
        <f>IF(ISNUMBER(MATCH(BM$4,'Standardised Costs'!$E$80:$I$80,0)),'Standardised Costs'!$C$80,0)*Calculations!$C$17</f>
        <v>0</v>
      </c>
      <c r="BN63" s="71">
        <f>IF(ISNUMBER(MATCH(BN$4,'Standardised Costs'!$E$80:$I$80,0)),'Standardised Costs'!$C$80,0)*Calculations!$C$17</f>
        <v>0</v>
      </c>
      <c r="BO63" s="71">
        <f>IF(ISNUMBER(MATCH(BO$4,'Standardised Costs'!$E$80:$I$80,0)),'Standardised Costs'!$C$80,0)*Calculations!$C$17</f>
        <v>0</v>
      </c>
      <c r="BP63" s="71">
        <f>IF(ISNUMBER(MATCH(BP$4,'Standardised Costs'!$E$80:$I$80,0)),'Standardised Costs'!$C$80,0)*Calculations!$C$17</f>
        <v>0</v>
      </c>
      <c r="BQ63" s="71">
        <f>IF(ISNUMBER(MATCH(BQ$4,'Standardised Costs'!$E$80:$I$80,0)),'Standardised Costs'!$C$80,0)*Calculations!$C$17</f>
        <v>0</v>
      </c>
      <c r="BR63" s="71">
        <f>IF(ISNUMBER(MATCH(BR$4,'Standardised Costs'!$E$80:$I$80,0)),'Standardised Costs'!$C$80,0)*Calculations!$C$17</f>
        <v>0</v>
      </c>
      <c r="BS63" s="71">
        <f>IF(ISNUMBER(MATCH(BS$4,'Standardised Costs'!$E$80:$I$80,0)),'Standardised Costs'!$C$80,0)*Calculations!$C$17</f>
        <v>0</v>
      </c>
      <c r="BT63" s="71">
        <f>IF(ISNUMBER(MATCH(BT$4,'Standardised Costs'!$E$80:$I$80,0)),'Standardised Costs'!$C$80,0)*Calculations!$C$17</f>
        <v>0</v>
      </c>
      <c r="BU63" s="71">
        <f>IF(ISNUMBER(MATCH(BU$4,'Standardised Costs'!$E$80:$I$80,0)),'Standardised Costs'!$C$80,0)*Calculations!$C$17</f>
        <v>0</v>
      </c>
      <c r="BV63" s="71">
        <f>IF(ISNUMBER(MATCH(BV$4,'Standardised Costs'!$E$80:$I$80,0)),'Standardised Costs'!$C$80,0)*Calculations!$C$17</f>
        <v>0</v>
      </c>
      <c r="BW63" s="71">
        <f>IF(ISNUMBER(MATCH(BW$4,'Standardised Costs'!$E$80:$I$80,0)),'Standardised Costs'!$C$80,0)*Calculations!$C$17</f>
        <v>0</v>
      </c>
      <c r="BX63" s="71">
        <f>IF(ISNUMBER(MATCH(BX$4,'Standardised Costs'!$E$80:$I$80,0)),'Standardised Costs'!$C$80,0)*Calculations!$C$17</f>
        <v>0</v>
      </c>
      <c r="BY63" s="71">
        <f>IF(ISNUMBER(MATCH(BY$4,'Standardised Costs'!$E$80:$I$80,0)),'Standardised Costs'!$C$80,0)*Calculations!$C$17</f>
        <v>0</v>
      </c>
      <c r="BZ63" s="71">
        <f>IF(ISNUMBER(MATCH(BZ$4,'Standardised Costs'!$E$80:$I$80,0)),'Standardised Costs'!$C$80,0)*Calculations!$C$17</f>
        <v>0</v>
      </c>
      <c r="CA63" s="71">
        <f>IF(ISNUMBER(MATCH(CA$4,'Standardised Costs'!$E$80:$I$80,0)),'Standardised Costs'!$C$80,0)*Calculations!$C$17</f>
        <v>0</v>
      </c>
      <c r="CB63" s="71">
        <f>IF(ISNUMBER(MATCH(CB$4,'Standardised Costs'!$E$80:$I$80,0)),'Standardised Costs'!$C$80,0)*Calculations!$C$17</f>
        <v>0</v>
      </c>
      <c r="CC63" s="71">
        <f>IF(ISNUMBER(MATCH(CC$4,'Standardised Costs'!$E$80:$I$80,0)),'Standardised Costs'!$C$80,0)*Calculations!$C$17</f>
        <v>0</v>
      </c>
      <c r="CD63" s="71">
        <f>IF(ISNUMBER(MATCH(CD$4,'Standardised Costs'!$E$80:$I$80,0)),'Standardised Costs'!$C$80,0)*Calculations!$C$17</f>
        <v>0</v>
      </c>
      <c r="CE63" s="71">
        <f>IF(ISNUMBER(MATCH(CE$4,'Standardised Costs'!$E$80:$I$80,0)),'Standardised Costs'!$C$80,0)*Calculations!$C$17</f>
        <v>0</v>
      </c>
      <c r="CF63" s="71">
        <f>IF(ISNUMBER(MATCH(CF$4,'Standardised Costs'!$E$80:$I$80,0)),'Standardised Costs'!$C$80,0)*Calculations!$C$17</f>
        <v>0</v>
      </c>
      <c r="CG63" s="71">
        <f>IF(ISNUMBER(MATCH(CG$4,'Standardised Costs'!$E$80:$I$80,0)),'Standardised Costs'!$C$80,0)*Calculations!$C$17</f>
        <v>0</v>
      </c>
      <c r="CH63" s="71">
        <f>IF(ISNUMBER(MATCH(CH$4,'Standardised Costs'!$E$80:$I$80,0)),'Standardised Costs'!$C$80,0)*Calculations!$C$17</f>
        <v>0</v>
      </c>
      <c r="CI63" s="71">
        <f>IF(ISNUMBER(MATCH(CI$4,'Standardised Costs'!$E$80:$I$80,0)),'Standardised Costs'!$C$80,0)*Calculations!$C$17</f>
        <v>0</v>
      </c>
      <c r="CJ63" s="71">
        <f>IF(ISNUMBER(MATCH(CJ$4,'Standardised Costs'!$E$80:$I$80,0)),'Standardised Costs'!$C$80,0)*Calculations!$C$17</f>
        <v>0</v>
      </c>
      <c r="CK63" s="71">
        <f>IF(ISNUMBER(MATCH(CK$4,'Standardised Costs'!$E$80:$I$80,0)),'Standardised Costs'!$C$80,0)*Calculations!$C$17</f>
        <v>0</v>
      </c>
      <c r="CL63" s="71">
        <f>IF(ISNUMBER(MATCH(CL$4,'Standardised Costs'!$E$80:$I$80,0)),'Standardised Costs'!$C$80,0)*Calculations!$C$17</f>
        <v>0</v>
      </c>
      <c r="CM63" s="71">
        <f>IF(ISNUMBER(MATCH(CM$4,'Standardised Costs'!$E$80:$I$80,0)),'Standardised Costs'!$C$80,0)*Calculations!$C$17</f>
        <v>0</v>
      </c>
      <c r="CN63" s="71">
        <f>IF(ISNUMBER(MATCH(CN$4,'Standardised Costs'!$E$80:$I$80,0)),'Standardised Costs'!$C$80,0)*Calculations!$C$17</f>
        <v>0</v>
      </c>
      <c r="CO63" s="71">
        <f>IF(ISNUMBER(MATCH(CO$4,'Standardised Costs'!$E$80:$I$80,0)),'Standardised Costs'!$C$80,0)*Calculations!$C$17</f>
        <v>0</v>
      </c>
      <c r="CP63" s="71">
        <f>IF(ISNUMBER(MATCH(CP$4,'Standardised Costs'!$E$80:$I$80,0)),'Standardised Costs'!$C$80,0)*Calculations!$C$17</f>
        <v>0</v>
      </c>
      <c r="CQ63" s="71">
        <f>IF(ISNUMBER(MATCH(CQ$4,'Standardised Costs'!$E$80:$I$80,0)),'Standardised Costs'!$C$80,0)*Calculations!$C$17</f>
        <v>0</v>
      </c>
      <c r="CR63" s="71">
        <f>IF(ISNUMBER(MATCH(CR$4,'Standardised Costs'!$E$80:$I$80,0)),'Standardised Costs'!$C$80,0)*Calculations!$C$17</f>
        <v>0</v>
      </c>
      <c r="CS63" s="71">
        <f>IF(ISNUMBER(MATCH(CS$4,'Standardised Costs'!$E$80:$I$80,0)),'Standardised Costs'!$C$80,0)*Calculations!$C$17</f>
        <v>0</v>
      </c>
      <c r="CT63" s="71">
        <f>IF(ISNUMBER(MATCH(CT$4,'Standardised Costs'!$E$80:$I$80,0)),'Standardised Costs'!$C$80,0)*Calculations!$C$17</f>
        <v>0</v>
      </c>
      <c r="CU63" s="71">
        <f>IF(ISNUMBER(MATCH(CU$4,'Standardised Costs'!$E$80:$I$80,0)),'Standardised Costs'!$C$80,0)*Calculations!$C$17</f>
        <v>0</v>
      </c>
      <c r="CV63" s="71">
        <f>IF(ISNUMBER(MATCH(CV$4,'Standardised Costs'!$E$80:$I$80,0)),'Standardised Costs'!$C$80,0)*Calculations!$C$17</f>
        <v>0</v>
      </c>
      <c r="CW63" s="71">
        <f>IF(ISNUMBER(MATCH(CW$4,'Standardised Costs'!$E$80:$I$80,0)),'Standardised Costs'!$C$80,0)*Calculations!$C$17</f>
        <v>0</v>
      </c>
      <c r="CX63" s="71">
        <f>IF(ISNUMBER(MATCH(CX$4,'Standardised Costs'!$E$80:$I$80,0)),'Standardised Costs'!$C$80,0)*Calculations!$C$17</f>
        <v>0</v>
      </c>
      <c r="CY63" s="71">
        <f>IF(ISNUMBER(MATCH(CY$4,'Standardised Costs'!$E$80:$I$80,0)),'Standardised Costs'!$C$80,0)*Calculations!$C$17</f>
        <v>0</v>
      </c>
    </row>
    <row r="64" spans="1:103" s="68" customFormat="1" ht="12.75" customHeight="1" x14ac:dyDescent="0.2">
      <c r="A64" s="328"/>
      <c r="B64" s="73" t="s">
        <v>238</v>
      </c>
      <c r="C64" s="72">
        <f t="shared" si="1"/>
        <v>0</v>
      </c>
      <c r="D64" s="71">
        <f>IF(ISNUMBER(MATCH(D$4,'Standardised Costs'!$E$71:$I$71,0)),'Standardised Costs'!$C$71,0)*Calculations!$C$18</f>
        <v>0</v>
      </c>
      <c r="E64" s="71">
        <f>IF(ISNUMBER(MATCH(E$4,'Standardised Costs'!$E$71:$I$71,0)),'Standardised Costs'!$C$71,0)*Calculations!$C$18</f>
        <v>0</v>
      </c>
      <c r="F64" s="71">
        <f>IF(ISNUMBER(MATCH(F$4,'Standardised Costs'!$E$71:$I$71,0)),'Standardised Costs'!$C$71,0)*Calculations!$C$18</f>
        <v>0</v>
      </c>
      <c r="G64" s="71">
        <f>IF(ISNUMBER(MATCH(G$4,'Standardised Costs'!$E$71:$I$71,0)),'Standardised Costs'!$C$71,0)*Calculations!$C$18</f>
        <v>0</v>
      </c>
      <c r="H64" s="71">
        <f>IF(ISNUMBER(MATCH(H$4,'Standardised Costs'!$E$71:$I$71,0)),'Standardised Costs'!$C$71,0)*Calculations!$C$18</f>
        <v>0</v>
      </c>
      <c r="I64" s="71">
        <f>IF(ISNUMBER(MATCH(I$4,'Standardised Costs'!$E$71:$I$71,0)),'Standardised Costs'!$C$71,0)*Calculations!$C$18</f>
        <v>0</v>
      </c>
      <c r="J64" s="71">
        <f>IF(ISNUMBER(MATCH(J$4,'Standardised Costs'!$E$71:$I$71,0)),'Standardised Costs'!$C$71,0)*Calculations!$C$18</f>
        <v>0</v>
      </c>
      <c r="K64" s="71">
        <f>IF(ISNUMBER(MATCH(K$4,'Standardised Costs'!$E$71:$I$71,0)),'Standardised Costs'!$C$71,0)*Calculations!$C$18</f>
        <v>0</v>
      </c>
      <c r="L64" s="71">
        <f>IF(ISNUMBER(MATCH(L$4,'Standardised Costs'!$E$71:$I$71,0)),'Standardised Costs'!$C$71,0)*Calculations!$C$18</f>
        <v>0</v>
      </c>
      <c r="M64" s="71">
        <f>IF(ISNUMBER(MATCH(M$4,'Standardised Costs'!$E$71:$I$71,0)),'Standardised Costs'!$C$71,0)*Calculations!$C$18</f>
        <v>0</v>
      </c>
      <c r="N64" s="71">
        <f>IF(ISNUMBER(MATCH(N$4,'Standardised Costs'!$E$71:$I$71,0)),'Standardised Costs'!$C$71,0)*Calculations!$C$18</f>
        <v>0</v>
      </c>
      <c r="O64" s="71">
        <f>IF(ISNUMBER(MATCH(O$4,'Standardised Costs'!$E$71:$I$71,0)),'Standardised Costs'!$C$71,0)*Calculations!$C$18</f>
        <v>0</v>
      </c>
      <c r="P64" s="71">
        <f>IF(ISNUMBER(MATCH(P$4,'Standardised Costs'!$E$71:$I$71,0)),'Standardised Costs'!$C$71,0)*Calculations!$C$18</f>
        <v>0</v>
      </c>
      <c r="Q64" s="71">
        <f>IF(ISNUMBER(MATCH(Q$4,'Standardised Costs'!$E$71:$I$71,0)),'Standardised Costs'!$C$71,0)*Calculations!$C$18</f>
        <v>0</v>
      </c>
      <c r="R64" s="71">
        <f>IF(ISNUMBER(MATCH(R$4,'Standardised Costs'!$E$71:$I$71,0)),'Standardised Costs'!$C$71,0)*Calculations!$C$18</f>
        <v>0</v>
      </c>
      <c r="S64" s="71">
        <f>IF(ISNUMBER(MATCH(S$4,'Standardised Costs'!$E$71:$I$71,0)),'Standardised Costs'!$C$71,0)*Calculations!$C$18</f>
        <v>0</v>
      </c>
      <c r="T64" s="71">
        <f>IF(ISNUMBER(MATCH(T$4,'Standardised Costs'!$E$71:$I$71,0)),'Standardised Costs'!$C$71,0)*Calculations!$C$18</f>
        <v>0</v>
      </c>
      <c r="U64" s="71">
        <f>IF(ISNUMBER(MATCH(U$4,'Standardised Costs'!$E$71:$I$71,0)),'Standardised Costs'!$C$71,0)*Calculations!$C$18</f>
        <v>0</v>
      </c>
      <c r="V64" s="71">
        <f>IF(ISNUMBER(MATCH(V$4,'Standardised Costs'!$E$71:$I$71,0)),'Standardised Costs'!$C$71,0)*Calculations!$C$18</f>
        <v>0</v>
      </c>
      <c r="W64" s="71">
        <f>IF(ISNUMBER(MATCH(W$4,'Standardised Costs'!$E$71:$I$71,0)),'Standardised Costs'!$C$71,0)*Calculations!$C$18</f>
        <v>0</v>
      </c>
      <c r="X64" s="71">
        <f>IF(ISNUMBER(MATCH(X$4,'Standardised Costs'!$E$71:$I$71,0)),'Standardised Costs'!$C$71,0)*Calculations!$C$18</f>
        <v>0</v>
      </c>
      <c r="Y64" s="71">
        <f>IF(ISNUMBER(MATCH(Y$4,'Standardised Costs'!$E$71:$I$71,0)),'Standardised Costs'!$C$71,0)*Calculations!$C$18</f>
        <v>0</v>
      </c>
      <c r="Z64" s="71">
        <f>IF(ISNUMBER(MATCH(Z$4,'Standardised Costs'!$E$71:$I$71,0)),'Standardised Costs'!$C$71,0)*Calculations!$C$18</f>
        <v>0</v>
      </c>
      <c r="AA64" s="71">
        <f>IF(ISNUMBER(MATCH(AA$4,'Standardised Costs'!$E$71:$I$71,0)),'Standardised Costs'!$C$71,0)*Calculations!$C$18</f>
        <v>0</v>
      </c>
      <c r="AB64" s="71">
        <f>IF(ISNUMBER(MATCH(AB$4,'Standardised Costs'!$E$71:$I$71,0)),'Standardised Costs'!$C$71,0)*Calculations!$C$18</f>
        <v>0</v>
      </c>
      <c r="AC64" s="71">
        <f>IF(ISNUMBER(MATCH(AC$4,'Standardised Costs'!$E$71:$I$71,0)),'Standardised Costs'!$C$71,0)*Calculations!$C$18</f>
        <v>0</v>
      </c>
      <c r="AD64" s="71">
        <f>IF(ISNUMBER(MATCH(AD$4,'Standardised Costs'!$E$71:$I$71,0)),'Standardised Costs'!$C$71,0)*Calculations!$C$18</f>
        <v>0</v>
      </c>
      <c r="AE64" s="71">
        <f>IF(ISNUMBER(MATCH(AE$4,'Standardised Costs'!$E$71:$I$71,0)),'Standardised Costs'!$C$71,0)*Calculations!$C$18</f>
        <v>0</v>
      </c>
      <c r="AF64" s="71">
        <f>IF(ISNUMBER(MATCH(AF$4,'Standardised Costs'!$E$71:$I$71,0)),'Standardised Costs'!$C$71,0)*Calculations!$C$18</f>
        <v>0</v>
      </c>
      <c r="AG64" s="71">
        <f>IF(ISNUMBER(MATCH(AG$4,'Standardised Costs'!$E$71:$I$71,0)),'Standardised Costs'!$C$71,0)*Calculations!$C$18</f>
        <v>0</v>
      </c>
      <c r="AH64" s="71">
        <f>IF(ISNUMBER(MATCH(AH$4,'Standardised Costs'!$E$71:$I$71,0)),'Standardised Costs'!$C$71,0)*Calculations!$C$18</f>
        <v>0</v>
      </c>
      <c r="AI64" s="71">
        <f>IF(ISNUMBER(MATCH(AI$4,'Standardised Costs'!$E$71:$I$71,0)),'Standardised Costs'!$C$71,0)*Calculations!$C$18</f>
        <v>0</v>
      </c>
      <c r="AJ64" s="71">
        <f>IF(ISNUMBER(MATCH(AJ$4,'Standardised Costs'!$E$71:$I$71,0)),'Standardised Costs'!$C$71,0)*Calculations!$C$18</f>
        <v>0</v>
      </c>
      <c r="AK64" s="71">
        <f>IF(ISNUMBER(MATCH(AK$4,'Standardised Costs'!$E$71:$I$71,0)),'Standardised Costs'!$C$71,0)*Calculations!$C$18</f>
        <v>0</v>
      </c>
      <c r="AL64" s="71">
        <f>IF(ISNUMBER(MATCH(AL$4,'Standardised Costs'!$E$71:$I$71,0)),'Standardised Costs'!$C$71,0)*Calculations!$C$18</f>
        <v>0</v>
      </c>
      <c r="AM64" s="71">
        <f>IF(ISNUMBER(MATCH(AM$4,'Standardised Costs'!$E$71:$I$71,0)),'Standardised Costs'!$C$71,0)*Calculations!$C$18</f>
        <v>0</v>
      </c>
      <c r="AN64" s="71">
        <f>IF(ISNUMBER(MATCH(AN$4,'Standardised Costs'!$E$71:$I$71,0)),'Standardised Costs'!$C$71,0)*Calculations!$C$18</f>
        <v>0</v>
      </c>
      <c r="AO64" s="71">
        <f>IF(ISNUMBER(MATCH(AO$4,'Standardised Costs'!$E$71:$I$71,0)),'Standardised Costs'!$C$71,0)*Calculations!$C$18</f>
        <v>0</v>
      </c>
      <c r="AP64" s="71">
        <f>IF(ISNUMBER(MATCH(AP$4,'Standardised Costs'!$E$71:$I$71,0)),'Standardised Costs'!$C$71,0)*Calculations!$C$18</f>
        <v>0</v>
      </c>
      <c r="AQ64" s="71">
        <f>IF(ISNUMBER(MATCH(AQ$4,'Standardised Costs'!$E$71:$I$71,0)),'Standardised Costs'!$C$71,0)*Calculations!$C$18</f>
        <v>0</v>
      </c>
      <c r="AR64" s="71">
        <f>IF(ISNUMBER(MATCH(AR$4,'Standardised Costs'!$E$71:$I$71,0)),'Standardised Costs'!$C$71,0)*Calculations!$C$18</f>
        <v>0</v>
      </c>
      <c r="AS64" s="71">
        <f>IF(ISNUMBER(MATCH(AS$4,'Standardised Costs'!$E$71:$I$71,0)),'Standardised Costs'!$C$71,0)*Calculations!$C$18</f>
        <v>0</v>
      </c>
      <c r="AT64" s="71">
        <f>IF(ISNUMBER(MATCH(AT$4,'Standardised Costs'!$E$71:$I$71,0)),'Standardised Costs'!$C$71,0)*Calculations!$C$18</f>
        <v>0</v>
      </c>
      <c r="AU64" s="71">
        <f>IF(ISNUMBER(MATCH(AU$4,'Standardised Costs'!$E$71:$I$71,0)),'Standardised Costs'!$C$71,0)*Calculations!$C$18</f>
        <v>0</v>
      </c>
      <c r="AV64" s="71">
        <f>IF(ISNUMBER(MATCH(AV$4,'Standardised Costs'!$E$71:$I$71,0)),'Standardised Costs'!$C$71,0)*Calculations!$C$18</f>
        <v>0</v>
      </c>
      <c r="AW64" s="71">
        <f>IF(ISNUMBER(MATCH(AW$4,'Standardised Costs'!$E$71:$I$71,0)),'Standardised Costs'!$C$71,0)*Calculations!$C$18</f>
        <v>0</v>
      </c>
      <c r="AX64" s="71">
        <f>IF(ISNUMBER(MATCH(AX$4,'Standardised Costs'!$E$71:$I$71,0)),'Standardised Costs'!$C$71,0)*Calculations!$C$18</f>
        <v>0</v>
      </c>
      <c r="AY64" s="71">
        <f>IF(ISNUMBER(MATCH(AY$4,'Standardised Costs'!$E$71:$I$71,0)),'Standardised Costs'!$C$71,0)*Calculations!$C$18</f>
        <v>0</v>
      </c>
      <c r="AZ64" s="71">
        <f>IF(ISNUMBER(MATCH(AZ$4,'Standardised Costs'!$E$71:$I$71,0)),'Standardised Costs'!$C$71,0)*Calculations!$C$18</f>
        <v>0</v>
      </c>
      <c r="BA64" s="71">
        <f>IF(ISNUMBER(MATCH(BA$4,'Standardised Costs'!$E$71:$I$71,0)),'Standardised Costs'!$C$71,0)*Calculations!$C$18</f>
        <v>0</v>
      </c>
      <c r="BB64" s="71">
        <f>IF(ISNUMBER(MATCH(BB$4,'Standardised Costs'!$E$71:$I$71,0)),'Standardised Costs'!$C$71,0)*Calculations!$C$18</f>
        <v>0</v>
      </c>
      <c r="BC64" s="71">
        <f>IF(ISNUMBER(MATCH(BC$4,'Standardised Costs'!$E$71:$I$71,0)),'Standardised Costs'!$C$71,0)*Calculations!$C$18</f>
        <v>0</v>
      </c>
      <c r="BD64" s="71">
        <f>IF(ISNUMBER(MATCH(BD$4,'Standardised Costs'!$E$71:$I$71,0)),'Standardised Costs'!$C$71,0)*Calculations!$C$18</f>
        <v>0</v>
      </c>
      <c r="BE64" s="71">
        <f>IF(ISNUMBER(MATCH(BE$4,'Standardised Costs'!$E$71:$I$71,0)),'Standardised Costs'!$C$71,0)*Calculations!$C$18</f>
        <v>0</v>
      </c>
      <c r="BF64" s="71">
        <f>IF(ISNUMBER(MATCH(BF$4,'Standardised Costs'!$E$71:$I$71,0)),'Standardised Costs'!$C$71,0)*Calculations!$C$18</f>
        <v>0</v>
      </c>
      <c r="BG64" s="71">
        <f>IF(ISNUMBER(MATCH(BG$4,'Standardised Costs'!$E$71:$I$71,0)),'Standardised Costs'!$C$71,0)*Calculations!$C$18</f>
        <v>0</v>
      </c>
      <c r="BH64" s="71">
        <f>IF(ISNUMBER(MATCH(BH$4,'Standardised Costs'!$E$71:$I$71,0)),'Standardised Costs'!$C$71,0)*Calculations!$C$18</f>
        <v>0</v>
      </c>
      <c r="BI64" s="71">
        <f>IF(ISNUMBER(MATCH(BI$4,'Standardised Costs'!$E$71:$I$71,0)),'Standardised Costs'!$C$71,0)*Calculations!$C$18</f>
        <v>0</v>
      </c>
      <c r="BJ64" s="71">
        <f>IF(ISNUMBER(MATCH(BJ$4,'Standardised Costs'!$E$71:$I$71,0)),'Standardised Costs'!$C$71,0)*Calculations!$C$18</f>
        <v>0</v>
      </c>
      <c r="BK64" s="71">
        <f>IF(ISNUMBER(MATCH(BK$4,'Standardised Costs'!$E$71:$I$71,0)),'Standardised Costs'!$C$71,0)*Calculations!$C$18</f>
        <v>0</v>
      </c>
      <c r="BL64" s="71">
        <f>IF(ISNUMBER(MATCH(BL$4,'Standardised Costs'!$E$71:$I$71,0)),'Standardised Costs'!$C$71,0)*Calculations!$C$18</f>
        <v>0</v>
      </c>
      <c r="BM64" s="71">
        <f>IF(ISNUMBER(MATCH(BM$4,'Standardised Costs'!$E$71:$I$71,0)),'Standardised Costs'!$C$71,0)*Calculations!$C$18</f>
        <v>0</v>
      </c>
      <c r="BN64" s="71">
        <f>IF(ISNUMBER(MATCH(BN$4,'Standardised Costs'!$E$71:$I$71,0)),'Standardised Costs'!$C$71,0)*Calculations!$C$18</f>
        <v>0</v>
      </c>
      <c r="BO64" s="71">
        <f>IF(ISNUMBER(MATCH(BO$4,'Standardised Costs'!$E$71:$I$71,0)),'Standardised Costs'!$C$71,0)*Calculations!$C$18</f>
        <v>0</v>
      </c>
      <c r="BP64" s="71">
        <f>IF(ISNUMBER(MATCH(BP$4,'Standardised Costs'!$E$71:$I$71,0)),'Standardised Costs'!$C$71,0)*Calculations!$C$18</f>
        <v>0</v>
      </c>
      <c r="BQ64" s="71">
        <f>IF(ISNUMBER(MATCH(BQ$4,'Standardised Costs'!$E$71:$I$71,0)),'Standardised Costs'!$C$71,0)*Calculations!$C$18</f>
        <v>0</v>
      </c>
      <c r="BR64" s="71">
        <f>IF(ISNUMBER(MATCH(BR$4,'Standardised Costs'!$E$71:$I$71,0)),'Standardised Costs'!$C$71,0)*Calculations!$C$18</f>
        <v>0</v>
      </c>
      <c r="BS64" s="71">
        <f>IF(ISNUMBER(MATCH(BS$4,'Standardised Costs'!$E$71:$I$71,0)),'Standardised Costs'!$C$71,0)*Calculations!$C$18</f>
        <v>0</v>
      </c>
      <c r="BT64" s="71">
        <f>IF(ISNUMBER(MATCH(BT$4,'Standardised Costs'!$E$71:$I$71,0)),'Standardised Costs'!$C$71,0)*Calculations!$C$18</f>
        <v>0</v>
      </c>
      <c r="BU64" s="71">
        <f>IF(ISNUMBER(MATCH(BU$4,'Standardised Costs'!$E$71:$I$71,0)),'Standardised Costs'!$C$71,0)*Calculations!$C$18</f>
        <v>0</v>
      </c>
      <c r="BV64" s="71">
        <f>IF(ISNUMBER(MATCH(BV$4,'Standardised Costs'!$E$71:$I$71,0)),'Standardised Costs'!$C$71,0)*Calculations!$C$18</f>
        <v>0</v>
      </c>
      <c r="BW64" s="71">
        <f>IF(ISNUMBER(MATCH(BW$4,'Standardised Costs'!$E$71:$I$71,0)),'Standardised Costs'!$C$71,0)*Calculations!$C$18</f>
        <v>0</v>
      </c>
      <c r="BX64" s="71">
        <f>IF(ISNUMBER(MATCH(BX$4,'Standardised Costs'!$E$71:$I$71,0)),'Standardised Costs'!$C$71,0)*Calculations!$C$18</f>
        <v>0</v>
      </c>
      <c r="BY64" s="71">
        <f>IF(ISNUMBER(MATCH(BY$4,'Standardised Costs'!$E$71:$I$71,0)),'Standardised Costs'!$C$71,0)*Calculations!$C$18</f>
        <v>0</v>
      </c>
      <c r="BZ64" s="71">
        <f>IF(ISNUMBER(MATCH(BZ$4,'Standardised Costs'!$E$71:$I$71,0)),'Standardised Costs'!$C$71,0)*Calculations!$C$18</f>
        <v>0</v>
      </c>
      <c r="CA64" s="71">
        <f>IF(ISNUMBER(MATCH(CA$4,'Standardised Costs'!$E$71:$I$71,0)),'Standardised Costs'!$C$71,0)*Calculations!$C$18</f>
        <v>0</v>
      </c>
      <c r="CB64" s="71">
        <f>IF(ISNUMBER(MATCH(CB$4,'Standardised Costs'!$E$71:$I$71,0)),'Standardised Costs'!$C$71,0)*Calculations!$C$18</f>
        <v>0</v>
      </c>
      <c r="CC64" s="71">
        <f>IF(ISNUMBER(MATCH(CC$4,'Standardised Costs'!$E$71:$I$71,0)),'Standardised Costs'!$C$71,0)*Calculations!$C$18</f>
        <v>0</v>
      </c>
      <c r="CD64" s="71">
        <f>IF(ISNUMBER(MATCH(CD$4,'Standardised Costs'!$E$71:$I$71,0)),'Standardised Costs'!$C$71,0)*Calculations!$C$18</f>
        <v>0</v>
      </c>
      <c r="CE64" s="71">
        <f>IF(ISNUMBER(MATCH(CE$4,'Standardised Costs'!$E$71:$I$71,0)),'Standardised Costs'!$C$71,0)*Calculations!$C$18</f>
        <v>0</v>
      </c>
      <c r="CF64" s="71">
        <f>IF(ISNUMBER(MATCH(CF$4,'Standardised Costs'!$E$71:$I$71,0)),'Standardised Costs'!$C$71,0)*Calculations!$C$18</f>
        <v>0</v>
      </c>
      <c r="CG64" s="71">
        <f>IF(ISNUMBER(MATCH(CG$4,'Standardised Costs'!$E$71:$I$71,0)),'Standardised Costs'!$C$71,0)*Calculations!$C$18</f>
        <v>0</v>
      </c>
      <c r="CH64" s="71">
        <f>IF(ISNUMBER(MATCH(CH$4,'Standardised Costs'!$E$71:$I$71,0)),'Standardised Costs'!$C$71,0)*Calculations!$C$18</f>
        <v>0</v>
      </c>
      <c r="CI64" s="71">
        <f>IF(ISNUMBER(MATCH(CI$4,'Standardised Costs'!$E$71:$I$71,0)),'Standardised Costs'!$C$71,0)*Calculations!$C$18</f>
        <v>0</v>
      </c>
      <c r="CJ64" s="71">
        <f>IF(ISNUMBER(MATCH(CJ$4,'Standardised Costs'!$E$71:$I$71,0)),'Standardised Costs'!$C$71,0)*Calculations!$C$18</f>
        <v>0</v>
      </c>
      <c r="CK64" s="71">
        <f>IF(ISNUMBER(MATCH(CK$4,'Standardised Costs'!$E$71:$I$71,0)),'Standardised Costs'!$C$71,0)*Calculations!$C$18</f>
        <v>0</v>
      </c>
      <c r="CL64" s="71">
        <f>IF(ISNUMBER(MATCH(CL$4,'Standardised Costs'!$E$71:$I$71,0)),'Standardised Costs'!$C$71,0)*Calculations!$C$18</f>
        <v>0</v>
      </c>
      <c r="CM64" s="71">
        <f>IF(ISNUMBER(MATCH(CM$4,'Standardised Costs'!$E$71:$I$71,0)),'Standardised Costs'!$C$71,0)*Calculations!$C$18</f>
        <v>0</v>
      </c>
      <c r="CN64" s="71">
        <f>IF(ISNUMBER(MATCH(CN$4,'Standardised Costs'!$E$71:$I$71,0)),'Standardised Costs'!$C$71,0)*Calculations!$C$18</f>
        <v>0</v>
      </c>
      <c r="CO64" s="71">
        <f>IF(ISNUMBER(MATCH(CO$4,'Standardised Costs'!$E$71:$I$71,0)),'Standardised Costs'!$C$71,0)*Calculations!$C$18</f>
        <v>0</v>
      </c>
      <c r="CP64" s="71">
        <f>IF(ISNUMBER(MATCH(CP$4,'Standardised Costs'!$E$71:$I$71,0)),'Standardised Costs'!$C$71,0)*Calculations!$C$18</f>
        <v>0</v>
      </c>
      <c r="CQ64" s="71">
        <f>IF(ISNUMBER(MATCH(CQ$4,'Standardised Costs'!$E$71:$I$71,0)),'Standardised Costs'!$C$71,0)*Calculations!$C$18</f>
        <v>0</v>
      </c>
      <c r="CR64" s="71">
        <f>IF(ISNUMBER(MATCH(CR$4,'Standardised Costs'!$E$71:$I$71,0)),'Standardised Costs'!$C$71,0)*Calculations!$C$18</f>
        <v>0</v>
      </c>
      <c r="CS64" s="71">
        <f>IF(ISNUMBER(MATCH(CS$4,'Standardised Costs'!$E$71:$I$71,0)),'Standardised Costs'!$C$71,0)*Calculations!$C$18</f>
        <v>0</v>
      </c>
      <c r="CT64" s="71">
        <f>IF(ISNUMBER(MATCH(CT$4,'Standardised Costs'!$E$71:$I$71,0)),'Standardised Costs'!$C$71,0)*Calculations!$C$18</f>
        <v>0</v>
      </c>
      <c r="CU64" s="71">
        <f>IF(ISNUMBER(MATCH(CU$4,'Standardised Costs'!$E$71:$I$71,0)),'Standardised Costs'!$C$71,0)*Calculations!$C$18</f>
        <v>0</v>
      </c>
      <c r="CV64" s="71">
        <f>IF(ISNUMBER(MATCH(CV$4,'Standardised Costs'!$E$71:$I$71,0)),'Standardised Costs'!$C$71,0)*Calculations!$C$18</f>
        <v>0</v>
      </c>
      <c r="CW64" s="71">
        <f>IF(ISNUMBER(MATCH(CW$4,'Standardised Costs'!$E$71:$I$71,0)),'Standardised Costs'!$C$71,0)*Calculations!$C$18</f>
        <v>0</v>
      </c>
      <c r="CX64" s="71">
        <f>IF(ISNUMBER(MATCH(CX$4,'Standardised Costs'!$E$71:$I$71,0)),'Standardised Costs'!$C$71,0)*Calculations!$C$18</f>
        <v>0</v>
      </c>
      <c r="CY64" s="71">
        <f>IF(ISNUMBER(MATCH(CY$4,'Standardised Costs'!$E$71:$I$71,0)),'Standardised Costs'!$C$71,0)*Calculations!$C$18</f>
        <v>0</v>
      </c>
    </row>
    <row r="65" spans="1:103" s="68" customFormat="1" ht="12.75" customHeight="1" x14ac:dyDescent="0.2">
      <c r="A65" s="328"/>
      <c r="B65" s="73" t="s">
        <v>239</v>
      </c>
      <c r="C65" s="72">
        <f t="shared" si="1"/>
        <v>0</v>
      </c>
      <c r="D65" s="71">
        <f>IF(ISNUMBER(MATCH(D$4,'Standardised Costs'!$E$76:$H$76,0)),'Standardised Costs'!$C$76,0)*Calculations!$C$18</f>
        <v>0</v>
      </c>
      <c r="E65" s="71">
        <f>IF(ISNUMBER(MATCH(E$4,'Standardised Costs'!$E$76:$H$76,0)),'Standardised Costs'!$C$76,0)*Calculations!$C$18</f>
        <v>0</v>
      </c>
      <c r="F65" s="71">
        <f>IF(ISNUMBER(MATCH(F$4,'Standardised Costs'!$E$76:$H$76,0)),'Standardised Costs'!$C$76,0)*Calculations!$C$18</f>
        <v>0</v>
      </c>
      <c r="G65" s="71">
        <f>IF(ISNUMBER(MATCH(G$4,'Standardised Costs'!$E$76:$H$76,0)),'Standardised Costs'!$C$76,0)*Calculations!$C$18</f>
        <v>0</v>
      </c>
      <c r="H65" s="71">
        <f>IF(ISNUMBER(MATCH(H$4,'Standardised Costs'!$E$76:$H$76,0)),'Standardised Costs'!$C$76,0)*Calculations!$C$18</f>
        <v>0</v>
      </c>
      <c r="I65" s="71">
        <f>IF(ISNUMBER(MATCH(I$4,'Standardised Costs'!$E$76:$H$76,0)),'Standardised Costs'!$C$76,0)*Calculations!$C$18</f>
        <v>0</v>
      </c>
      <c r="J65" s="71">
        <f>IF(ISNUMBER(MATCH(J$4,'Standardised Costs'!$E$76:$H$76,0)),'Standardised Costs'!$C$76,0)*Calculations!$C$18</f>
        <v>0</v>
      </c>
      <c r="K65" s="71">
        <f>IF(ISNUMBER(MATCH(K$4,'Standardised Costs'!$E$76:$H$76,0)),'Standardised Costs'!$C$76,0)*Calculations!$C$18</f>
        <v>0</v>
      </c>
      <c r="L65" s="71">
        <f>IF(ISNUMBER(MATCH(L$4,'Standardised Costs'!$E$76:$H$76,0)),'Standardised Costs'!$C$76,0)*Calculations!$C$18</f>
        <v>0</v>
      </c>
      <c r="M65" s="71">
        <f>IF(ISNUMBER(MATCH(M$4,'Standardised Costs'!$E$76:$H$76,0)),'Standardised Costs'!$C$76,0)*Calculations!$C$18</f>
        <v>0</v>
      </c>
      <c r="N65" s="71">
        <f>IF(ISNUMBER(MATCH(N$4,'Standardised Costs'!$E$76:$H$76,0)),'Standardised Costs'!$C$76,0)*Calculations!$C$18</f>
        <v>0</v>
      </c>
      <c r="O65" s="71">
        <f>IF(ISNUMBER(MATCH(O$4,'Standardised Costs'!$E$76:$H$76,0)),'Standardised Costs'!$C$76,0)*Calculations!$C$18</f>
        <v>0</v>
      </c>
      <c r="P65" s="71">
        <f>IF(ISNUMBER(MATCH(P$4,'Standardised Costs'!$E$76:$H$76,0)),'Standardised Costs'!$C$76,0)*Calculations!$C$18</f>
        <v>0</v>
      </c>
      <c r="Q65" s="71">
        <f>IF(ISNUMBER(MATCH(Q$4,'Standardised Costs'!$E$76:$H$76,0)),'Standardised Costs'!$C$76,0)*Calculations!$C$18</f>
        <v>0</v>
      </c>
      <c r="R65" s="71">
        <f>IF(ISNUMBER(MATCH(R$4,'Standardised Costs'!$E$76:$H$76,0)),'Standardised Costs'!$C$76,0)*Calculations!$C$18</f>
        <v>0</v>
      </c>
      <c r="S65" s="71">
        <f>IF(ISNUMBER(MATCH(S$4,'Standardised Costs'!$E$76:$H$76,0)),'Standardised Costs'!$C$76,0)*Calculations!$C$18</f>
        <v>0</v>
      </c>
      <c r="T65" s="71">
        <f>IF(ISNUMBER(MATCH(T$4,'Standardised Costs'!$E$76:$H$76,0)),'Standardised Costs'!$C$76,0)*Calculations!$C$18</f>
        <v>0</v>
      </c>
      <c r="U65" s="71">
        <f>IF(ISNUMBER(MATCH(U$4,'Standardised Costs'!$E$76:$H$76,0)),'Standardised Costs'!$C$76,0)*Calculations!$C$18</f>
        <v>0</v>
      </c>
      <c r="V65" s="71">
        <f>IF(ISNUMBER(MATCH(V$4,'Standardised Costs'!$E$76:$H$76,0)),'Standardised Costs'!$C$76,0)*Calculations!$C$18</f>
        <v>0</v>
      </c>
      <c r="W65" s="71">
        <f>IF(ISNUMBER(MATCH(W$4,'Standardised Costs'!$E$76:$H$76,0)),'Standardised Costs'!$C$76,0)*Calculations!$C$18</f>
        <v>0</v>
      </c>
      <c r="X65" s="71">
        <f>IF(ISNUMBER(MATCH(X$4,'Standardised Costs'!$E$76:$H$76,0)),'Standardised Costs'!$C$76,0)*Calculations!$C$18</f>
        <v>0</v>
      </c>
      <c r="Y65" s="71">
        <f>IF(ISNUMBER(MATCH(Y$4,'Standardised Costs'!$E$76:$H$76,0)),'Standardised Costs'!$C$76,0)*Calculations!$C$18</f>
        <v>0</v>
      </c>
      <c r="Z65" s="71">
        <f>IF(ISNUMBER(MATCH(Z$4,'Standardised Costs'!$E$76:$H$76,0)),'Standardised Costs'!$C$76,0)*Calculations!$C$18</f>
        <v>0</v>
      </c>
      <c r="AA65" s="71">
        <f>IF(ISNUMBER(MATCH(AA$4,'Standardised Costs'!$E$76:$H$76,0)),'Standardised Costs'!$C$76,0)*Calculations!$C$18</f>
        <v>0</v>
      </c>
      <c r="AB65" s="71">
        <f>IF(ISNUMBER(MATCH(AB$4,'Standardised Costs'!$E$76:$H$76,0)),'Standardised Costs'!$C$76,0)*Calculations!$C$18</f>
        <v>0</v>
      </c>
      <c r="AC65" s="71">
        <f>IF(ISNUMBER(MATCH(AC$4,'Standardised Costs'!$E$76:$H$76,0)),'Standardised Costs'!$C$76,0)*Calculations!$C$18</f>
        <v>0</v>
      </c>
      <c r="AD65" s="71">
        <f>IF(ISNUMBER(MATCH(AD$4,'Standardised Costs'!$E$76:$H$76,0)),'Standardised Costs'!$C$76,0)*Calculations!$C$18</f>
        <v>0</v>
      </c>
      <c r="AE65" s="71">
        <f>IF(ISNUMBER(MATCH(AE$4,'Standardised Costs'!$E$76:$H$76,0)),'Standardised Costs'!$C$76,0)*Calculations!$C$18</f>
        <v>0</v>
      </c>
      <c r="AF65" s="71">
        <f>IF(ISNUMBER(MATCH(AF$4,'Standardised Costs'!$E$76:$H$76,0)),'Standardised Costs'!$C$76,0)*Calculations!$C$18</f>
        <v>0</v>
      </c>
      <c r="AG65" s="71">
        <f>IF(ISNUMBER(MATCH(AG$4,'Standardised Costs'!$E$76:$H$76,0)),'Standardised Costs'!$C$76,0)*Calculations!$C$18</f>
        <v>0</v>
      </c>
      <c r="AH65" s="71">
        <f>IF(ISNUMBER(MATCH(AH$4,'Standardised Costs'!$E$76:$H$76,0)),'Standardised Costs'!$C$76,0)*Calculations!$C$18</f>
        <v>0</v>
      </c>
      <c r="AI65" s="71">
        <f>IF(ISNUMBER(MATCH(AI$4,'Standardised Costs'!$E$76:$H$76,0)),'Standardised Costs'!$C$76,0)*Calculations!$C$18</f>
        <v>0</v>
      </c>
      <c r="AJ65" s="71">
        <f>IF(ISNUMBER(MATCH(AJ$4,'Standardised Costs'!$E$76:$H$76,0)),'Standardised Costs'!$C$76,0)*Calculations!$C$18</f>
        <v>0</v>
      </c>
      <c r="AK65" s="71">
        <f>IF(ISNUMBER(MATCH(AK$4,'Standardised Costs'!$E$76:$H$76,0)),'Standardised Costs'!$C$76,0)*Calculations!$C$18</f>
        <v>0</v>
      </c>
      <c r="AL65" s="71">
        <f>IF(ISNUMBER(MATCH(AL$4,'Standardised Costs'!$E$76:$H$76,0)),'Standardised Costs'!$C$76,0)*Calculations!$C$18</f>
        <v>0</v>
      </c>
      <c r="AM65" s="71">
        <f>IF(ISNUMBER(MATCH(AM$4,'Standardised Costs'!$E$76:$H$76,0)),'Standardised Costs'!$C$76,0)*Calculations!$C$18</f>
        <v>0</v>
      </c>
      <c r="AN65" s="71">
        <f>IF(ISNUMBER(MATCH(AN$4,'Standardised Costs'!$E$76:$H$76,0)),'Standardised Costs'!$C$76,0)*Calculations!$C$18</f>
        <v>0</v>
      </c>
      <c r="AO65" s="71">
        <f>IF(ISNUMBER(MATCH(AO$4,'Standardised Costs'!$E$76:$H$76,0)),'Standardised Costs'!$C$76,0)*Calculations!$C$18</f>
        <v>0</v>
      </c>
      <c r="AP65" s="71">
        <f>IF(ISNUMBER(MATCH(AP$4,'Standardised Costs'!$E$76:$H$76,0)),'Standardised Costs'!$C$76,0)*Calculations!$C$18</f>
        <v>0</v>
      </c>
      <c r="AQ65" s="71">
        <f>IF(ISNUMBER(MATCH(AQ$4,'Standardised Costs'!$E$76:$H$76,0)),'Standardised Costs'!$C$76,0)*Calculations!$C$18</f>
        <v>0</v>
      </c>
      <c r="AR65" s="71">
        <f>IF(ISNUMBER(MATCH(AR$4,'Standardised Costs'!$E$76:$H$76,0)),'Standardised Costs'!$C$76,0)*Calculations!$C$18</f>
        <v>0</v>
      </c>
      <c r="AS65" s="71">
        <f>IF(ISNUMBER(MATCH(AS$4,'Standardised Costs'!$E$76:$H$76,0)),'Standardised Costs'!$C$76,0)*Calculations!$C$18</f>
        <v>0</v>
      </c>
      <c r="AT65" s="71">
        <f>IF(ISNUMBER(MATCH(AT$4,'Standardised Costs'!$E$76:$H$76,0)),'Standardised Costs'!$C$76,0)*Calculations!$C$18</f>
        <v>0</v>
      </c>
      <c r="AU65" s="71">
        <f>IF(ISNUMBER(MATCH(AU$4,'Standardised Costs'!$E$76:$H$76,0)),'Standardised Costs'!$C$76,0)*Calculations!$C$18</f>
        <v>0</v>
      </c>
      <c r="AV65" s="71">
        <f>IF(ISNUMBER(MATCH(AV$4,'Standardised Costs'!$E$76:$H$76,0)),'Standardised Costs'!$C$76,0)*Calculations!$C$18</f>
        <v>0</v>
      </c>
      <c r="AW65" s="71">
        <f>IF(ISNUMBER(MATCH(AW$4,'Standardised Costs'!$E$76:$H$76,0)),'Standardised Costs'!$C$76,0)*Calculations!$C$18</f>
        <v>0</v>
      </c>
      <c r="AX65" s="71">
        <f>IF(ISNUMBER(MATCH(AX$4,'Standardised Costs'!$E$76:$H$76,0)),'Standardised Costs'!$C$76,0)*Calculations!$C$18</f>
        <v>0</v>
      </c>
      <c r="AY65" s="71">
        <f>IF(ISNUMBER(MATCH(AY$4,'Standardised Costs'!$E$76:$H$76,0)),'Standardised Costs'!$C$76,0)*Calculations!$C$18</f>
        <v>0</v>
      </c>
      <c r="AZ65" s="71">
        <f>IF(ISNUMBER(MATCH(AZ$4,'Standardised Costs'!$E$76:$H$76,0)),'Standardised Costs'!$C$76,0)*Calculations!$C$18</f>
        <v>0</v>
      </c>
      <c r="BA65" s="71">
        <f>IF(ISNUMBER(MATCH(BA$4,'Standardised Costs'!$E$76:$H$76,0)),'Standardised Costs'!$C$76,0)*Calculations!$C$18</f>
        <v>0</v>
      </c>
      <c r="BB65" s="71">
        <f>IF(ISNUMBER(MATCH(BB$4,'Standardised Costs'!$E$76:$H$76,0)),'Standardised Costs'!$C$76,0)*Calculations!$C$18</f>
        <v>0</v>
      </c>
      <c r="BC65" s="71">
        <f>IF(ISNUMBER(MATCH(BC$4,'Standardised Costs'!$E$76:$H$76,0)),'Standardised Costs'!$C$76,0)*Calculations!$C$18</f>
        <v>0</v>
      </c>
      <c r="BD65" s="71">
        <f>IF(ISNUMBER(MATCH(BD$4,'Standardised Costs'!$E$76:$H$76,0)),'Standardised Costs'!$C$76,0)*Calculations!$C$18</f>
        <v>0</v>
      </c>
      <c r="BE65" s="71">
        <f>IF(ISNUMBER(MATCH(BE$4,'Standardised Costs'!$E$76:$H$76,0)),'Standardised Costs'!$C$76,0)*Calculations!$C$18</f>
        <v>0</v>
      </c>
      <c r="BF65" s="71">
        <f>IF(ISNUMBER(MATCH(BF$4,'Standardised Costs'!$E$76:$H$76,0)),'Standardised Costs'!$C$76,0)*Calculations!$C$18</f>
        <v>0</v>
      </c>
      <c r="BG65" s="71">
        <f>IF(ISNUMBER(MATCH(BG$4,'Standardised Costs'!$E$76:$H$76,0)),'Standardised Costs'!$C$76,0)*Calculations!$C$18</f>
        <v>0</v>
      </c>
      <c r="BH65" s="71">
        <f>IF(ISNUMBER(MATCH(BH$4,'Standardised Costs'!$E$76:$H$76,0)),'Standardised Costs'!$C$76,0)*Calculations!$C$18</f>
        <v>0</v>
      </c>
      <c r="BI65" s="71">
        <f>IF(ISNUMBER(MATCH(BI$4,'Standardised Costs'!$E$76:$H$76,0)),'Standardised Costs'!$C$76,0)*Calculations!$C$18</f>
        <v>0</v>
      </c>
      <c r="BJ65" s="71">
        <f>IF(ISNUMBER(MATCH(BJ$4,'Standardised Costs'!$E$76:$H$76,0)),'Standardised Costs'!$C$76,0)*Calculations!$C$18</f>
        <v>0</v>
      </c>
      <c r="BK65" s="71">
        <f>IF(ISNUMBER(MATCH(BK$4,'Standardised Costs'!$E$76:$H$76,0)),'Standardised Costs'!$C$76,0)*Calculations!$C$18</f>
        <v>0</v>
      </c>
      <c r="BL65" s="71">
        <f>IF(ISNUMBER(MATCH(BL$4,'Standardised Costs'!$E$76:$H$76,0)),'Standardised Costs'!$C$76,0)*Calculations!$C$18</f>
        <v>0</v>
      </c>
      <c r="BM65" s="71">
        <f>IF(ISNUMBER(MATCH(BM$4,'Standardised Costs'!$E$76:$H$76,0)),'Standardised Costs'!$C$76,0)*Calculations!$C$18</f>
        <v>0</v>
      </c>
      <c r="BN65" s="71">
        <f>IF(ISNUMBER(MATCH(BN$4,'Standardised Costs'!$E$76:$H$76,0)),'Standardised Costs'!$C$76,0)*Calculations!$C$18</f>
        <v>0</v>
      </c>
      <c r="BO65" s="71">
        <f>IF(ISNUMBER(MATCH(BO$4,'Standardised Costs'!$E$76:$H$76,0)),'Standardised Costs'!$C$76,0)*Calculations!$C$18</f>
        <v>0</v>
      </c>
      <c r="BP65" s="71">
        <f>IF(ISNUMBER(MATCH(BP$4,'Standardised Costs'!$E$76:$H$76,0)),'Standardised Costs'!$C$76,0)*Calculations!$C$18</f>
        <v>0</v>
      </c>
      <c r="BQ65" s="71">
        <f>IF(ISNUMBER(MATCH(BQ$4,'Standardised Costs'!$E$76:$H$76,0)),'Standardised Costs'!$C$76,0)*Calculations!$C$18</f>
        <v>0</v>
      </c>
      <c r="BR65" s="71">
        <f>IF(ISNUMBER(MATCH(BR$4,'Standardised Costs'!$E$76:$H$76,0)),'Standardised Costs'!$C$76,0)*Calculations!$C$18</f>
        <v>0</v>
      </c>
      <c r="BS65" s="71">
        <f>IF(ISNUMBER(MATCH(BS$4,'Standardised Costs'!$E$76:$H$76,0)),'Standardised Costs'!$C$76,0)*Calculations!$C$18</f>
        <v>0</v>
      </c>
      <c r="BT65" s="71">
        <f>IF(ISNUMBER(MATCH(BT$4,'Standardised Costs'!$E$76:$H$76,0)),'Standardised Costs'!$C$76,0)*Calculations!$C$18</f>
        <v>0</v>
      </c>
      <c r="BU65" s="71">
        <f>IF(ISNUMBER(MATCH(BU$4,'Standardised Costs'!$E$76:$H$76,0)),'Standardised Costs'!$C$76,0)*Calculations!$C$18</f>
        <v>0</v>
      </c>
      <c r="BV65" s="71">
        <f>IF(ISNUMBER(MATCH(BV$4,'Standardised Costs'!$E$76:$H$76,0)),'Standardised Costs'!$C$76,0)*Calculations!$C$18</f>
        <v>0</v>
      </c>
      <c r="BW65" s="71">
        <f>IF(ISNUMBER(MATCH(BW$4,'Standardised Costs'!$E$76:$H$76,0)),'Standardised Costs'!$C$76,0)*Calculations!$C$18</f>
        <v>0</v>
      </c>
      <c r="BX65" s="71">
        <f>IF(ISNUMBER(MATCH(BX$4,'Standardised Costs'!$E$76:$H$76,0)),'Standardised Costs'!$C$76,0)*Calculations!$C$18</f>
        <v>0</v>
      </c>
      <c r="BY65" s="71">
        <f>IF(ISNUMBER(MATCH(BY$4,'Standardised Costs'!$E$76:$H$76,0)),'Standardised Costs'!$C$76,0)*Calculations!$C$18</f>
        <v>0</v>
      </c>
      <c r="BZ65" s="71">
        <f>IF(ISNUMBER(MATCH(BZ$4,'Standardised Costs'!$E$76:$H$76,0)),'Standardised Costs'!$C$76,0)*Calculations!$C$18</f>
        <v>0</v>
      </c>
      <c r="CA65" s="71">
        <f>IF(ISNUMBER(MATCH(CA$4,'Standardised Costs'!$E$76:$H$76,0)),'Standardised Costs'!$C$76,0)*Calculations!$C$18</f>
        <v>0</v>
      </c>
      <c r="CB65" s="71">
        <f>IF(ISNUMBER(MATCH(CB$4,'Standardised Costs'!$E$76:$H$76,0)),'Standardised Costs'!$C$76,0)*Calculations!$C$18</f>
        <v>0</v>
      </c>
      <c r="CC65" s="71">
        <f>IF(ISNUMBER(MATCH(CC$4,'Standardised Costs'!$E$76:$H$76,0)),'Standardised Costs'!$C$76,0)*Calculations!$C$18</f>
        <v>0</v>
      </c>
      <c r="CD65" s="71">
        <f>IF(ISNUMBER(MATCH(CD$4,'Standardised Costs'!$E$76:$H$76,0)),'Standardised Costs'!$C$76,0)*Calculations!$C$18</f>
        <v>0</v>
      </c>
      <c r="CE65" s="71">
        <f>IF(ISNUMBER(MATCH(CE$4,'Standardised Costs'!$E$76:$H$76,0)),'Standardised Costs'!$C$76,0)*Calculations!$C$18</f>
        <v>0</v>
      </c>
      <c r="CF65" s="71">
        <f>IF(ISNUMBER(MATCH(CF$4,'Standardised Costs'!$E$76:$H$76,0)),'Standardised Costs'!$C$76,0)*Calculations!$C$18</f>
        <v>0</v>
      </c>
      <c r="CG65" s="71">
        <f>IF(ISNUMBER(MATCH(CG$4,'Standardised Costs'!$E$76:$H$76,0)),'Standardised Costs'!$C$76,0)*Calculations!$C$18</f>
        <v>0</v>
      </c>
      <c r="CH65" s="71">
        <f>IF(ISNUMBER(MATCH(CH$4,'Standardised Costs'!$E$76:$H$76,0)),'Standardised Costs'!$C$76,0)*Calculations!$C$18</f>
        <v>0</v>
      </c>
      <c r="CI65" s="71">
        <f>IF(ISNUMBER(MATCH(CI$4,'Standardised Costs'!$E$76:$H$76,0)),'Standardised Costs'!$C$76,0)*Calculations!$C$18</f>
        <v>0</v>
      </c>
      <c r="CJ65" s="71">
        <f>IF(ISNUMBER(MATCH(CJ$4,'Standardised Costs'!$E$76:$H$76,0)),'Standardised Costs'!$C$76,0)*Calculations!$C$18</f>
        <v>0</v>
      </c>
      <c r="CK65" s="71">
        <f>IF(ISNUMBER(MATCH(CK$4,'Standardised Costs'!$E$76:$H$76,0)),'Standardised Costs'!$C$76,0)*Calculations!$C$18</f>
        <v>0</v>
      </c>
      <c r="CL65" s="71">
        <f>IF(ISNUMBER(MATCH(CL$4,'Standardised Costs'!$E$76:$H$76,0)),'Standardised Costs'!$C$76,0)*Calculations!$C$18</f>
        <v>0</v>
      </c>
      <c r="CM65" s="71">
        <f>IF(ISNUMBER(MATCH(CM$4,'Standardised Costs'!$E$76:$H$76,0)),'Standardised Costs'!$C$76,0)*Calculations!$C$18</f>
        <v>0</v>
      </c>
      <c r="CN65" s="71">
        <f>IF(ISNUMBER(MATCH(CN$4,'Standardised Costs'!$E$76:$H$76,0)),'Standardised Costs'!$C$76,0)*Calculations!$C$18</f>
        <v>0</v>
      </c>
      <c r="CO65" s="71">
        <f>IF(ISNUMBER(MATCH(CO$4,'Standardised Costs'!$E$76:$H$76,0)),'Standardised Costs'!$C$76,0)*Calculations!$C$18</f>
        <v>0</v>
      </c>
      <c r="CP65" s="71">
        <f>IF(ISNUMBER(MATCH(CP$4,'Standardised Costs'!$E$76:$H$76,0)),'Standardised Costs'!$C$76,0)*Calculations!$C$18</f>
        <v>0</v>
      </c>
      <c r="CQ65" s="71">
        <f>IF(ISNUMBER(MATCH(CQ$4,'Standardised Costs'!$E$76:$H$76,0)),'Standardised Costs'!$C$76,0)*Calculations!$C$18</f>
        <v>0</v>
      </c>
      <c r="CR65" s="71">
        <f>IF(ISNUMBER(MATCH(CR$4,'Standardised Costs'!$E$76:$H$76,0)),'Standardised Costs'!$C$76,0)*Calculations!$C$18</f>
        <v>0</v>
      </c>
      <c r="CS65" s="71">
        <f>IF(ISNUMBER(MATCH(CS$4,'Standardised Costs'!$E$76:$H$76,0)),'Standardised Costs'!$C$76,0)*Calculations!$C$18</f>
        <v>0</v>
      </c>
      <c r="CT65" s="71">
        <f>IF(ISNUMBER(MATCH(CT$4,'Standardised Costs'!$E$76:$H$76,0)),'Standardised Costs'!$C$76,0)*Calculations!$C$18</f>
        <v>0</v>
      </c>
      <c r="CU65" s="71">
        <f>IF(ISNUMBER(MATCH(CU$4,'Standardised Costs'!$E$76:$H$76,0)),'Standardised Costs'!$C$76,0)*Calculations!$C$18</f>
        <v>0</v>
      </c>
      <c r="CV65" s="71">
        <f>IF(ISNUMBER(MATCH(CV$4,'Standardised Costs'!$E$76:$H$76,0)),'Standardised Costs'!$C$76,0)*Calculations!$C$18</f>
        <v>0</v>
      </c>
      <c r="CW65" s="71">
        <f>IF(ISNUMBER(MATCH(CW$4,'Standardised Costs'!$E$76:$H$76,0)),'Standardised Costs'!$C$76,0)*Calculations!$C$18</f>
        <v>0</v>
      </c>
      <c r="CX65" s="71">
        <f>IF(ISNUMBER(MATCH(CX$4,'Standardised Costs'!$E$76:$H$76,0)),'Standardised Costs'!$C$76,0)*Calculations!$C$18</f>
        <v>0</v>
      </c>
      <c r="CY65" s="71">
        <f>IF(ISNUMBER(MATCH(CY$4,'Standardised Costs'!$E$76:$H$76,0)),'Standardised Costs'!$C$76,0)*Calculations!$C$18</f>
        <v>0</v>
      </c>
    </row>
    <row r="66" spans="1:103" s="68" customFormat="1" ht="12.75" customHeight="1" x14ac:dyDescent="0.2">
      <c r="A66" s="328"/>
      <c r="B66" s="73" t="s">
        <v>240</v>
      </c>
      <c r="C66" s="72">
        <f t="shared" si="1"/>
        <v>0</v>
      </c>
      <c r="D66" s="71">
        <f>IF(ISNUMBER(MATCH(D$4,'Standardised Costs'!$E$81:$I$81,0)),'Standardised Costs'!$C$81,0)*Calculations!$C$18</f>
        <v>0</v>
      </c>
      <c r="E66" s="71">
        <f>IF(ISNUMBER(MATCH(E$4,'Standardised Costs'!$E$81:$I$81,0)),'Standardised Costs'!$C$81,0)*Calculations!$C$18</f>
        <v>0</v>
      </c>
      <c r="F66" s="71">
        <f>IF(ISNUMBER(MATCH(F$4,'Standardised Costs'!$E$81:$I$81,0)),'Standardised Costs'!$C$81,0)*Calculations!$C$18</f>
        <v>0</v>
      </c>
      <c r="G66" s="71">
        <f>IF(ISNUMBER(MATCH(G$4,'Standardised Costs'!$E$81:$I$81,0)),'Standardised Costs'!$C$81,0)*Calculations!$C$18</f>
        <v>0</v>
      </c>
      <c r="H66" s="71">
        <f>IF(ISNUMBER(MATCH(H$4,'Standardised Costs'!$E$81:$I$81,0)),'Standardised Costs'!$C$81,0)*Calculations!$C$18</f>
        <v>0</v>
      </c>
      <c r="I66" s="71">
        <f>IF(ISNUMBER(MATCH(I$4,'Standardised Costs'!$E$81:$I$81,0)),'Standardised Costs'!$C$81,0)*Calculations!$C$18</f>
        <v>0</v>
      </c>
      <c r="J66" s="71">
        <f>IF(ISNUMBER(MATCH(J$4,'Standardised Costs'!$E$81:$I$81,0)),'Standardised Costs'!$C$81,0)*Calculations!$C$18</f>
        <v>0</v>
      </c>
      <c r="K66" s="71">
        <f>IF(ISNUMBER(MATCH(K$4,'Standardised Costs'!$E$81:$I$81,0)),'Standardised Costs'!$C$81,0)*Calculations!$C$18</f>
        <v>0</v>
      </c>
      <c r="L66" s="71">
        <f>IF(ISNUMBER(MATCH(L$4,'Standardised Costs'!$E$81:$I$81,0)),'Standardised Costs'!$C$81,0)*Calculations!$C$18</f>
        <v>0</v>
      </c>
      <c r="M66" s="71">
        <f>IF(ISNUMBER(MATCH(M$4,'Standardised Costs'!$E$81:$I$81,0)),'Standardised Costs'!$C$81,0)*Calculations!$C$18</f>
        <v>0</v>
      </c>
      <c r="N66" s="71">
        <f>IF(ISNUMBER(MATCH(N$4,'Standardised Costs'!$E$81:$I$81,0)),'Standardised Costs'!$C$81,0)*Calculations!$C$18</f>
        <v>0</v>
      </c>
      <c r="O66" s="71">
        <f>IF(ISNUMBER(MATCH(O$4,'Standardised Costs'!$E$81:$I$81,0)),'Standardised Costs'!$C$81,0)*Calculations!$C$18</f>
        <v>0</v>
      </c>
      <c r="P66" s="71">
        <f>IF(ISNUMBER(MATCH(P$4,'Standardised Costs'!$E$81:$I$81,0)),'Standardised Costs'!$C$81,0)*Calculations!$C$18</f>
        <v>0</v>
      </c>
      <c r="Q66" s="71">
        <f>IF(ISNUMBER(MATCH(Q$4,'Standardised Costs'!$E$81:$I$81,0)),'Standardised Costs'!$C$81,0)*Calculations!$C$18</f>
        <v>0</v>
      </c>
      <c r="R66" s="71">
        <f>IF(ISNUMBER(MATCH(R$4,'Standardised Costs'!$E$81:$I$81,0)),'Standardised Costs'!$C$81,0)*Calculations!$C$18</f>
        <v>0</v>
      </c>
      <c r="S66" s="71">
        <f>IF(ISNUMBER(MATCH(S$4,'Standardised Costs'!$E$81:$I$81,0)),'Standardised Costs'!$C$81,0)*Calculations!$C$18</f>
        <v>0</v>
      </c>
      <c r="T66" s="71">
        <f>IF(ISNUMBER(MATCH(T$4,'Standardised Costs'!$E$81:$I$81,0)),'Standardised Costs'!$C$81,0)*Calculations!$C$18</f>
        <v>0</v>
      </c>
      <c r="U66" s="71">
        <f>IF(ISNUMBER(MATCH(U$4,'Standardised Costs'!$E$81:$I$81,0)),'Standardised Costs'!$C$81,0)*Calculations!$C$18</f>
        <v>0</v>
      </c>
      <c r="V66" s="71">
        <f>IF(ISNUMBER(MATCH(V$4,'Standardised Costs'!$E$81:$I$81,0)),'Standardised Costs'!$C$81,0)*Calculations!$C$18</f>
        <v>0</v>
      </c>
      <c r="W66" s="71">
        <f>IF(ISNUMBER(MATCH(W$4,'Standardised Costs'!$E$81:$I$81,0)),'Standardised Costs'!$C$81,0)*Calculations!$C$18</f>
        <v>0</v>
      </c>
      <c r="X66" s="71">
        <f>IF(ISNUMBER(MATCH(X$4,'Standardised Costs'!$E$81:$I$81,0)),'Standardised Costs'!$C$81,0)*Calculations!$C$18</f>
        <v>0</v>
      </c>
      <c r="Y66" s="71">
        <f>IF(ISNUMBER(MATCH(Y$4,'Standardised Costs'!$E$81:$I$81,0)),'Standardised Costs'!$C$81,0)*Calculations!$C$18</f>
        <v>0</v>
      </c>
      <c r="Z66" s="71">
        <f>IF(ISNUMBER(MATCH(Z$4,'Standardised Costs'!$E$81:$I$81,0)),'Standardised Costs'!$C$81,0)*Calculations!$C$18</f>
        <v>0</v>
      </c>
      <c r="AA66" s="71">
        <f>IF(ISNUMBER(MATCH(AA$4,'Standardised Costs'!$E$81:$I$81,0)),'Standardised Costs'!$C$81,0)*Calculations!$C$18</f>
        <v>0</v>
      </c>
      <c r="AB66" s="71">
        <f>IF(ISNUMBER(MATCH(AB$4,'Standardised Costs'!$E$81:$I$81,0)),'Standardised Costs'!$C$81,0)*Calculations!$C$18</f>
        <v>0</v>
      </c>
      <c r="AC66" s="71">
        <f>IF(ISNUMBER(MATCH(AC$4,'Standardised Costs'!$E$81:$I$81,0)),'Standardised Costs'!$C$81,0)*Calculations!$C$18</f>
        <v>0</v>
      </c>
      <c r="AD66" s="71">
        <f>IF(ISNUMBER(MATCH(AD$4,'Standardised Costs'!$E$81:$I$81,0)),'Standardised Costs'!$C$81,0)*Calculations!$C$18</f>
        <v>0</v>
      </c>
      <c r="AE66" s="71">
        <f>IF(ISNUMBER(MATCH(AE$4,'Standardised Costs'!$E$81:$I$81,0)),'Standardised Costs'!$C$81,0)*Calculations!$C$18</f>
        <v>0</v>
      </c>
      <c r="AF66" s="71">
        <f>IF(ISNUMBER(MATCH(AF$4,'Standardised Costs'!$E$81:$I$81,0)),'Standardised Costs'!$C$81,0)*Calculations!$C$18</f>
        <v>0</v>
      </c>
      <c r="AG66" s="71">
        <f>IF(ISNUMBER(MATCH(AG$4,'Standardised Costs'!$E$81:$I$81,0)),'Standardised Costs'!$C$81,0)*Calculations!$C$18</f>
        <v>0</v>
      </c>
      <c r="AH66" s="71">
        <f>IF(ISNUMBER(MATCH(AH$4,'Standardised Costs'!$E$81:$I$81,0)),'Standardised Costs'!$C$81,0)*Calculations!$C$18</f>
        <v>0</v>
      </c>
      <c r="AI66" s="71">
        <f>IF(ISNUMBER(MATCH(AI$4,'Standardised Costs'!$E$81:$I$81,0)),'Standardised Costs'!$C$81,0)*Calculations!$C$18</f>
        <v>0</v>
      </c>
      <c r="AJ66" s="71">
        <f>IF(ISNUMBER(MATCH(AJ$4,'Standardised Costs'!$E$81:$I$81,0)),'Standardised Costs'!$C$81,0)*Calculations!$C$18</f>
        <v>0</v>
      </c>
      <c r="AK66" s="71">
        <f>IF(ISNUMBER(MATCH(AK$4,'Standardised Costs'!$E$81:$I$81,0)),'Standardised Costs'!$C$81,0)*Calculations!$C$18</f>
        <v>0</v>
      </c>
      <c r="AL66" s="71">
        <f>IF(ISNUMBER(MATCH(AL$4,'Standardised Costs'!$E$81:$I$81,0)),'Standardised Costs'!$C$81,0)*Calculations!$C$18</f>
        <v>0</v>
      </c>
      <c r="AM66" s="71">
        <f>IF(ISNUMBER(MATCH(AM$4,'Standardised Costs'!$E$81:$I$81,0)),'Standardised Costs'!$C$81,0)*Calculations!$C$18</f>
        <v>0</v>
      </c>
      <c r="AN66" s="71">
        <f>IF(ISNUMBER(MATCH(AN$4,'Standardised Costs'!$E$81:$I$81,0)),'Standardised Costs'!$C$81,0)*Calculations!$C$18</f>
        <v>0</v>
      </c>
      <c r="AO66" s="71">
        <f>IF(ISNUMBER(MATCH(AO$4,'Standardised Costs'!$E$81:$I$81,0)),'Standardised Costs'!$C$81,0)*Calculations!$C$18</f>
        <v>0</v>
      </c>
      <c r="AP66" s="71">
        <f>IF(ISNUMBER(MATCH(AP$4,'Standardised Costs'!$E$81:$I$81,0)),'Standardised Costs'!$C$81,0)*Calculations!$C$18</f>
        <v>0</v>
      </c>
      <c r="AQ66" s="71">
        <f>IF(ISNUMBER(MATCH(AQ$4,'Standardised Costs'!$E$81:$I$81,0)),'Standardised Costs'!$C$81,0)*Calculations!$C$18</f>
        <v>0</v>
      </c>
      <c r="AR66" s="71">
        <f>IF(ISNUMBER(MATCH(AR$4,'Standardised Costs'!$E$81:$I$81,0)),'Standardised Costs'!$C$81,0)*Calculations!$C$18</f>
        <v>0</v>
      </c>
      <c r="AS66" s="71">
        <f>IF(ISNUMBER(MATCH(AS$4,'Standardised Costs'!$E$81:$I$81,0)),'Standardised Costs'!$C$81,0)*Calculations!$C$18</f>
        <v>0</v>
      </c>
      <c r="AT66" s="71">
        <f>IF(ISNUMBER(MATCH(AT$4,'Standardised Costs'!$E$81:$I$81,0)),'Standardised Costs'!$C$81,0)*Calculations!$C$18</f>
        <v>0</v>
      </c>
      <c r="AU66" s="71">
        <f>IF(ISNUMBER(MATCH(AU$4,'Standardised Costs'!$E$81:$I$81,0)),'Standardised Costs'!$C$81,0)*Calculations!$C$18</f>
        <v>0</v>
      </c>
      <c r="AV66" s="71">
        <f>IF(ISNUMBER(MATCH(AV$4,'Standardised Costs'!$E$81:$I$81,0)),'Standardised Costs'!$C$81,0)*Calculations!$C$18</f>
        <v>0</v>
      </c>
      <c r="AW66" s="71">
        <f>IF(ISNUMBER(MATCH(AW$4,'Standardised Costs'!$E$81:$I$81,0)),'Standardised Costs'!$C$81,0)*Calculations!$C$18</f>
        <v>0</v>
      </c>
      <c r="AX66" s="71">
        <f>IF(ISNUMBER(MATCH(AX$4,'Standardised Costs'!$E$81:$I$81,0)),'Standardised Costs'!$C$81,0)*Calculations!$C$18</f>
        <v>0</v>
      </c>
      <c r="AY66" s="71">
        <f>IF(ISNUMBER(MATCH(AY$4,'Standardised Costs'!$E$81:$I$81,0)),'Standardised Costs'!$C$81,0)*Calculations!$C$18</f>
        <v>0</v>
      </c>
      <c r="AZ66" s="71">
        <f>IF(ISNUMBER(MATCH(AZ$4,'Standardised Costs'!$E$81:$I$81,0)),'Standardised Costs'!$C$81,0)*Calculations!$C$18</f>
        <v>0</v>
      </c>
      <c r="BA66" s="71">
        <f>IF(ISNUMBER(MATCH(BA$4,'Standardised Costs'!$E$81:$I$81,0)),'Standardised Costs'!$C$81,0)*Calculations!$C$18</f>
        <v>0</v>
      </c>
      <c r="BB66" s="71">
        <f>IF(ISNUMBER(MATCH(BB$4,'Standardised Costs'!$E$81:$I$81,0)),'Standardised Costs'!$C$81,0)*Calculations!$C$18</f>
        <v>0</v>
      </c>
      <c r="BC66" s="71">
        <f>IF(ISNUMBER(MATCH(BC$4,'Standardised Costs'!$E$81:$I$81,0)),'Standardised Costs'!$C$81,0)*Calculations!$C$18</f>
        <v>0</v>
      </c>
      <c r="BD66" s="71">
        <f>IF(ISNUMBER(MATCH(BD$4,'Standardised Costs'!$E$81:$I$81,0)),'Standardised Costs'!$C$81,0)*Calculations!$C$18</f>
        <v>0</v>
      </c>
      <c r="BE66" s="71">
        <f>IF(ISNUMBER(MATCH(BE$4,'Standardised Costs'!$E$81:$I$81,0)),'Standardised Costs'!$C$81,0)*Calculations!$C$18</f>
        <v>0</v>
      </c>
      <c r="BF66" s="71">
        <f>IF(ISNUMBER(MATCH(BF$4,'Standardised Costs'!$E$81:$I$81,0)),'Standardised Costs'!$C$81,0)*Calculations!$C$18</f>
        <v>0</v>
      </c>
      <c r="BG66" s="71">
        <f>IF(ISNUMBER(MATCH(BG$4,'Standardised Costs'!$E$81:$I$81,0)),'Standardised Costs'!$C$81,0)*Calculations!$C$18</f>
        <v>0</v>
      </c>
      <c r="BH66" s="71">
        <f>IF(ISNUMBER(MATCH(BH$4,'Standardised Costs'!$E$81:$I$81,0)),'Standardised Costs'!$C$81,0)*Calculations!$C$18</f>
        <v>0</v>
      </c>
      <c r="BI66" s="71">
        <f>IF(ISNUMBER(MATCH(BI$4,'Standardised Costs'!$E$81:$I$81,0)),'Standardised Costs'!$C$81,0)*Calculations!$C$18</f>
        <v>0</v>
      </c>
      <c r="BJ66" s="71">
        <f>IF(ISNUMBER(MATCH(BJ$4,'Standardised Costs'!$E$81:$I$81,0)),'Standardised Costs'!$C$81,0)*Calculations!$C$18</f>
        <v>0</v>
      </c>
      <c r="BK66" s="71">
        <f>IF(ISNUMBER(MATCH(BK$4,'Standardised Costs'!$E$81:$I$81,0)),'Standardised Costs'!$C$81,0)*Calculations!$C$18</f>
        <v>0</v>
      </c>
      <c r="BL66" s="71">
        <f>IF(ISNUMBER(MATCH(BL$4,'Standardised Costs'!$E$81:$I$81,0)),'Standardised Costs'!$C$81,0)*Calculations!$C$18</f>
        <v>0</v>
      </c>
      <c r="BM66" s="71">
        <f>IF(ISNUMBER(MATCH(BM$4,'Standardised Costs'!$E$81:$I$81,0)),'Standardised Costs'!$C$81,0)*Calculations!$C$18</f>
        <v>0</v>
      </c>
      <c r="BN66" s="71">
        <f>IF(ISNUMBER(MATCH(BN$4,'Standardised Costs'!$E$81:$I$81,0)),'Standardised Costs'!$C$81,0)*Calculations!$C$18</f>
        <v>0</v>
      </c>
      <c r="BO66" s="71">
        <f>IF(ISNUMBER(MATCH(BO$4,'Standardised Costs'!$E$81:$I$81,0)),'Standardised Costs'!$C$81,0)*Calculations!$C$18</f>
        <v>0</v>
      </c>
      <c r="BP66" s="71">
        <f>IF(ISNUMBER(MATCH(BP$4,'Standardised Costs'!$E$81:$I$81,0)),'Standardised Costs'!$C$81,0)*Calculations!$C$18</f>
        <v>0</v>
      </c>
      <c r="BQ66" s="71">
        <f>IF(ISNUMBER(MATCH(BQ$4,'Standardised Costs'!$E$81:$I$81,0)),'Standardised Costs'!$C$81,0)*Calculations!$C$18</f>
        <v>0</v>
      </c>
      <c r="BR66" s="71">
        <f>IF(ISNUMBER(MATCH(BR$4,'Standardised Costs'!$E$81:$I$81,0)),'Standardised Costs'!$C$81,0)*Calculations!$C$18</f>
        <v>0</v>
      </c>
      <c r="BS66" s="71">
        <f>IF(ISNUMBER(MATCH(BS$4,'Standardised Costs'!$E$81:$I$81,0)),'Standardised Costs'!$C$81,0)*Calculations!$C$18</f>
        <v>0</v>
      </c>
      <c r="BT66" s="71">
        <f>IF(ISNUMBER(MATCH(BT$4,'Standardised Costs'!$E$81:$I$81,0)),'Standardised Costs'!$C$81,0)*Calculations!$C$18</f>
        <v>0</v>
      </c>
      <c r="BU66" s="71">
        <f>IF(ISNUMBER(MATCH(BU$4,'Standardised Costs'!$E$81:$I$81,0)),'Standardised Costs'!$C$81,0)*Calculations!$C$18</f>
        <v>0</v>
      </c>
      <c r="BV66" s="71">
        <f>IF(ISNUMBER(MATCH(BV$4,'Standardised Costs'!$E$81:$I$81,0)),'Standardised Costs'!$C$81,0)*Calculations!$C$18</f>
        <v>0</v>
      </c>
      <c r="BW66" s="71">
        <f>IF(ISNUMBER(MATCH(BW$4,'Standardised Costs'!$E$81:$I$81,0)),'Standardised Costs'!$C$81,0)*Calculations!$C$18</f>
        <v>0</v>
      </c>
      <c r="BX66" s="71">
        <f>IF(ISNUMBER(MATCH(BX$4,'Standardised Costs'!$E$81:$I$81,0)),'Standardised Costs'!$C$81,0)*Calculations!$C$18</f>
        <v>0</v>
      </c>
      <c r="BY66" s="71">
        <f>IF(ISNUMBER(MATCH(BY$4,'Standardised Costs'!$E$81:$I$81,0)),'Standardised Costs'!$C$81,0)*Calculations!$C$18</f>
        <v>0</v>
      </c>
      <c r="BZ66" s="71">
        <f>IF(ISNUMBER(MATCH(BZ$4,'Standardised Costs'!$E$81:$I$81,0)),'Standardised Costs'!$C$81,0)*Calculations!$C$18</f>
        <v>0</v>
      </c>
      <c r="CA66" s="71">
        <f>IF(ISNUMBER(MATCH(CA$4,'Standardised Costs'!$E$81:$I$81,0)),'Standardised Costs'!$C$81,0)*Calculations!$C$18</f>
        <v>0</v>
      </c>
      <c r="CB66" s="71">
        <f>IF(ISNUMBER(MATCH(CB$4,'Standardised Costs'!$E$81:$I$81,0)),'Standardised Costs'!$C$81,0)*Calculations!$C$18</f>
        <v>0</v>
      </c>
      <c r="CC66" s="71">
        <f>IF(ISNUMBER(MATCH(CC$4,'Standardised Costs'!$E$81:$I$81,0)),'Standardised Costs'!$C$81,0)*Calculations!$C$18</f>
        <v>0</v>
      </c>
      <c r="CD66" s="71">
        <f>IF(ISNUMBER(MATCH(CD$4,'Standardised Costs'!$E$81:$I$81,0)),'Standardised Costs'!$C$81,0)*Calculations!$C$18</f>
        <v>0</v>
      </c>
      <c r="CE66" s="71">
        <f>IF(ISNUMBER(MATCH(CE$4,'Standardised Costs'!$E$81:$I$81,0)),'Standardised Costs'!$C$81,0)*Calculations!$C$18</f>
        <v>0</v>
      </c>
      <c r="CF66" s="71">
        <f>IF(ISNUMBER(MATCH(CF$4,'Standardised Costs'!$E$81:$I$81,0)),'Standardised Costs'!$C$81,0)*Calculations!$C$18</f>
        <v>0</v>
      </c>
      <c r="CG66" s="71">
        <f>IF(ISNUMBER(MATCH(CG$4,'Standardised Costs'!$E$81:$I$81,0)),'Standardised Costs'!$C$81,0)*Calculations!$C$18</f>
        <v>0</v>
      </c>
      <c r="CH66" s="71">
        <f>IF(ISNUMBER(MATCH(CH$4,'Standardised Costs'!$E$81:$I$81,0)),'Standardised Costs'!$C$81,0)*Calculations!$C$18</f>
        <v>0</v>
      </c>
      <c r="CI66" s="71">
        <f>IF(ISNUMBER(MATCH(CI$4,'Standardised Costs'!$E$81:$I$81,0)),'Standardised Costs'!$C$81,0)*Calculations!$C$18</f>
        <v>0</v>
      </c>
      <c r="CJ66" s="71">
        <f>IF(ISNUMBER(MATCH(CJ$4,'Standardised Costs'!$E$81:$I$81,0)),'Standardised Costs'!$C$81,0)*Calculations!$C$18</f>
        <v>0</v>
      </c>
      <c r="CK66" s="71">
        <f>IF(ISNUMBER(MATCH(CK$4,'Standardised Costs'!$E$81:$I$81,0)),'Standardised Costs'!$C$81,0)*Calculations!$C$18</f>
        <v>0</v>
      </c>
      <c r="CL66" s="71">
        <f>IF(ISNUMBER(MATCH(CL$4,'Standardised Costs'!$E$81:$I$81,0)),'Standardised Costs'!$C$81,0)*Calculations!$C$18</f>
        <v>0</v>
      </c>
      <c r="CM66" s="71">
        <f>IF(ISNUMBER(MATCH(CM$4,'Standardised Costs'!$E$81:$I$81,0)),'Standardised Costs'!$C$81,0)*Calculations!$C$18</f>
        <v>0</v>
      </c>
      <c r="CN66" s="71">
        <f>IF(ISNUMBER(MATCH(CN$4,'Standardised Costs'!$E$81:$I$81,0)),'Standardised Costs'!$C$81,0)*Calculations!$C$18</f>
        <v>0</v>
      </c>
      <c r="CO66" s="71">
        <f>IF(ISNUMBER(MATCH(CO$4,'Standardised Costs'!$E$81:$I$81,0)),'Standardised Costs'!$C$81,0)*Calculations!$C$18</f>
        <v>0</v>
      </c>
      <c r="CP66" s="71">
        <f>IF(ISNUMBER(MATCH(CP$4,'Standardised Costs'!$E$81:$I$81,0)),'Standardised Costs'!$C$81,0)*Calculations!$C$18</f>
        <v>0</v>
      </c>
      <c r="CQ66" s="71">
        <f>IF(ISNUMBER(MATCH(CQ$4,'Standardised Costs'!$E$81:$I$81,0)),'Standardised Costs'!$C$81,0)*Calculations!$C$18</f>
        <v>0</v>
      </c>
      <c r="CR66" s="71">
        <f>IF(ISNUMBER(MATCH(CR$4,'Standardised Costs'!$E$81:$I$81,0)),'Standardised Costs'!$C$81,0)*Calculations!$C$18</f>
        <v>0</v>
      </c>
      <c r="CS66" s="71">
        <f>IF(ISNUMBER(MATCH(CS$4,'Standardised Costs'!$E$81:$I$81,0)),'Standardised Costs'!$C$81,0)*Calculations!$C$18</f>
        <v>0</v>
      </c>
      <c r="CT66" s="71">
        <f>IF(ISNUMBER(MATCH(CT$4,'Standardised Costs'!$E$81:$I$81,0)),'Standardised Costs'!$C$81,0)*Calculations!$C$18</f>
        <v>0</v>
      </c>
      <c r="CU66" s="71">
        <f>IF(ISNUMBER(MATCH(CU$4,'Standardised Costs'!$E$81:$I$81,0)),'Standardised Costs'!$C$81,0)*Calculations!$C$18</f>
        <v>0</v>
      </c>
      <c r="CV66" s="71">
        <f>IF(ISNUMBER(MATCH(CV$4,'Standardised Costs'!$E$81:$I$81,0)),'Standardised Costs'!$C$81,0)*Calculations!$C$18</f>
        <v>0</v>
      </c>
      <c r="CW66" s="71">
        <f>IF(ISNUMBER(MATCH(CW$4,'Standardised Costs'!$E$81:$I$81,0)),'Standardised Costs'!$C$81,0)*Calculations!$C$18</f>
        <v>0</v>
      </c>
      <c r="CX66" s="71">
        <f>IF(ISNUMBER(MATCH(CX$4,'Standardised Costs'!$E$81:$I$81,0)),'Standardised Costs'!$C$81,0)*Calculations!$C$18</f>
        <v>0</v>
      </c>
      <c r="CY66" s="71">
        <f>IF(ISNUMBER(MATCH(CY$4,'Standardised Costs'!$E$81:$I$81,0)),'Standardised Costs'!$C$81,0)*Calculations!$C$18</f>
        <v>0</v>
      </c>
    </row>
    <row r="67" spans="1:103" s="68" customFormat="1" ht="12.75" customHeight="1" x14ac:dyDescent="0.2">
      <c r="A67" s="328"/>
      <c r="B67" s="73" t="s">
        <v>241</v>
      </c>
      <c r="C67" s="72">
        <f t="shared" si="1"/>
        <v>0</v>
      </c>
      <c r="D67" s="71">
        <f>IF(ISNUMBER(MATCH(D$4,'Standardised Costs'!$E$72:$I$72,0)),'Standardised Costs'!$C$72,0)*Calculations!$C$19</f>
        <v>0</v>
      </c>
      <c r="E67" s="71">
        <f>IF(ISNUMBER(MATCH(E$4,'Standardised Costs'!$E$72:$I$72,0)),'Standardised Costs'!$C$72,0)*Calculations!$C$19</f>
        <v>0</v>
      </c>
      <c r="F67" s="71">
        <f>IF(ISNUMBER(MATCH(F$4,'Standardised Costs'!$E$72:$I$72,0)),'Standardised Costs'!$C$72,0)*Calculations!$C$19</f>
        <v>0</v>
      </c>
      <c r="G67" s="71">
        <f>IF(ISNUMBER(MATCH(G$4,'Standardised Costs'!$E$72:$I$72,0)),'Standardised Costs'!$C$72,0)*Calculations!$C$19</f>
        <v>0</v>
      </c>
      <c r="H67" s="71">
        <f>IF(ISNUMBER(MATCH(H$4,'Standardised Costs'!$E$72:$I$72,0)),'Standardised Costs'!$C$72,0)*Calculations!$C$19</f>
        <v>0</v>
      </c>
      <c r="I67" s="71">
        <f>IF(ISNUMBER(MATCH(I$4,'Standardised Costs'!$E$72:$I$72,0)),'Standardised Costs'!$C$72,0)*Calculations!$C$19</f>
        <v>0</v>
      </c>
      <c r="J67" s="71">
        <f>IF(ISNUMBER(MATCH(J$4,'Standardised Costs'!$E$72:$I$72,0)),'Standardised Costs'!$C$72,0)*Calculations!$C$19</f>
        <v>0</v>
      </c>
      <c r="K67" s="71">
        <f>IF(ISNUMBER(MATCH(K$4,'Standardised Costs'!$E$72:$I$72,0)),'Standardised Costs'!$C$72,0)*Calculations!$C$19</f>
        <v>0</v>
      </c>
      <c r="L67" s="71">
        <f>IF(ISNUMBER(MATCH(L$4,'Standardised Costs'!$E$72:$I$72,0)),'Standardised Costs'!$C$72,0)*Calculations!$C$19</f>
        <v>0</v>
      </c>
      <c r="M67" s="71">
        <f>IF(ISNUMBER(MATCH(M$4,'Standardised Costs'!$E$72:$I$72,0)),'Standardised Costs'!$C$72,0)*Calculations!$C$19</f>
        <v>0</v>
      </c>
      <c r="N67" s="71">
        <f>IF(ISNUMBER(MATCH(N$4,'Standardised Costs'!$E$72:$I$72,0)),'Standardised Costs'!$C$72,0)*Calculations!$C$19</f>
        <v>0</v>
      </c>
      <c r="O67" s="71">
        <f>IF(ISNUMBER(MATCH(O$4,'Standardised Costs'!$E$72:$I$72,0)),'Standardised Costs'!$C$72,0)*Calculations!$C$19</f>
        <v>0</v>
      </c>
      <c r="P67" s="71">
        <f>IF(ISNUMBER(MATCH(P$4,'Standardised Costs'!$E$72:$I$72,0)),'Standardised Costs'!$C$72,0)*Calculations!$C$19</f>
        <v>0</v>
      </c>
      <c r="Q67" s="71">
        <f>IF(ISNUMBER(MATCH(Q$4,'Standardised Costs'!$E$72:$I$72,0)),'Standardised Costs'!$C$72,0)*Calculations!$C$19</f>
        <v>0</v>
      </c>
      <c r="R67" s="71">
        <f>IF(ISNUMBER(MATCH(R$4,'Standardised Costs'!$E$72:$I$72,0)),'Standardised Costs'!$C$72,0)*Calculations!$C$19</f>
        <v>0</v>
      </c>
      <c r="S67" s="71">
        <f>IF(ISNUMBER(MATCH(S$4,'Standardised Costs'!$E$72:$I$72,0)),'Standardised Costs'!$C$72,0)*Calculations!$C$19</f>
        <v>0</v>
      </c>
      <c r="T67" s="71">
        <f>IF(ISNUMBER(MATCH(T$4,'Standardised Costs'!$E$72:$I$72,0)),'Standardised Costs'!$C$72,0)*Calculations!$C$19</f>
        <v>0</v>
      </c>
      <c r="U67" s="71">
        <f>IF(ISNUMBER(MATCH(U$4,'Standardised Costs'!$E$72:$I$72,0)),'Standardised Costs'!$C$72,0)*Calculations!$C$19</f>
        <v>0</v>
      </c>
      <c r="V67" s="71">
        <f>IF(ISNUMBER(MATCH(V$4,'Standardised Costs'!$E$72:$I$72,0)),'Standardised Costs'!$C$72,0)*Calculations!$C$19</f>
        <v>0</v>
      </c>
      <c r="W67" s="71">
        <f>IF(ISNUMBER(MATCH(W$4,'Standardised Costs'!$E$72:$I$72,0)),'Standardised Costs'!$C$72,0)*Calculations!$C$19</f>
        <v>0</v>
      </c>
      <c r="X67" s="71">
        <f>IF(ISNUMBER(MATCH(X$4,'Standardised Costs'!$E$72:$I$72,0)),'Standardised Costs'!$C$72,0)*Calculations!$C$19</f>
        <v>0</v>
      </c>
      <c r="Y67" s="71">
        <f>IF(ISNUMBER(MATCH(Y$4,'Standardised Costs'!$E$72:$I$72,0)),'Standardised Costs'!$C$72,0)*Calculations!$C$19</f>
        <v>0</v>
      </c>
      <c r="Z67" s="71">
        <f>IF(ISNUMBER(MATCH(Z$4,'Standardised Costs'!$E$72:$I$72,0)),'Standardised Costs'!$C$72,0)*Calculations!$C$19</f>
        <v>0</v>
      </c>
      <c r="AA67" s="71">
        <f>IF(ISNUMBER(MATCH(AA$4,'Standardised Costs'!$E$72:$I$72,0)),'Standardised Costs'!$C$72,0)*Calculations!$C$19</f>
        <v>0</v>
      </c>
      <c r="AB67" s="71">
        <f>IF(ISNUMBER(MATCH(AB$4,'Standardised Costs'!$E$72:$I$72,0)),'Standardised Costs'!$C$72,0)*Calculations!$C$19</f>
        <v>0</v>
      </c>
      <c r="AC67" s="71">
        <f>IF(ISNUMBER(MATCH(AC$4,'Standardised Costs'!$E$72:$I$72,0)),'Standardised Costs'!$C$72,0)*Calculations!$C$19</f>
        <v>0</v>
      </c>
      <c r="AD67" s="71">
        <f>IF(ISNUMBER(MATCH(AD$4,'Standardised Costs'!$E$72:$I$72,0)),'Standardised Costs'!$C$72,0)*Calculations!$C$19</f>
        <v>0</v>
      </c>
      <c r="AE67" s="71">
        <f>IF(ISNUMBER(MATCH(AE$4,'Standardised Costs'!$E$72:$I$72,0)),'Standardised Costs'!$C$72,0)*Calculations!$C$19</f>
        <v>0</v>
      </c>
      <c r="AF67" s="71">
        <f>IF(ISNUMBER(MATCH(AF$4,'Standardised Costs'!$E$72:$I$72,0)),'Standardised Costs'!$C$72,0)*Calculations!$C$19</f>
        <v>0</v>
      </c>
      <c r="AG67" s="71">
        <f>IF(ISNUMBER(MATCH(AG$4,'Standardised Costs'!$E$72:$I$72,0)),'Standardised Costs'!$C$72,0)*Calculations!$C$19</f>
        <v>0</v>
      </c>
      <c r="AH67" s="71">
        <f>IF(ISNUMBER(MATCH(AH$4,'Standardised Costs'!$E$72:$I$72,0)),'Standardised Costs'!$C$72,0)*Calculations!$C$19</f>
        <v>0</v>
      </c>
      <c r="AI67" s="71">
        <f>IF(ISNUMBER(MATCH(AI$4,'Standardised Costs'!$E$72:$I$72,0)),'Standardised Costs'!$C$72,0)*Calculations!$C$19</f>
        <v>0</v>
      </c>
      <c r="AJ67" s="71">
        <f>IF(ISNUMBER(MATCH(AJ$4,'Standardised Costs'!$E$72:$I$72,0)),'Standardised Costs'!$C$72,0)*Calculations!$C$19</f>
        <v>0</v>
      </c>
      <c r="AK67" s="71">
        <f>IF(ISNUMBER(MATCH(AK$4,'Standardised Costs'!$E$72:$I$72,0)),'Standardised Costs'!$C$72,0)*Calculations!$C$19</f>
        <v>0</v>
      </c>
      <c r="AL67" s="71">
        <f>IF(ISNUMBER(MATCH(AL$4,'Standardised Costs'!$E$72:$I$72,0)),'Standardised Costs'!$C$72,0)*Calculations!$C$19</f>
        <v>0</v>
      </c>
      <c r="AM67" s="71">
        <f>IF(ISNUMBER(MATCH(AM$4,'Standardised Costs'!$E$72:$I$72,0)),'Standardised Costs'!$C$72,0)*Calculations!$C$19</f>
        <v>0</v>
      </c>
      <c r="AN67" s="71">
        <f>IF(ISNUMBER(MATCH(AN$4,'Standardised Costs'!$E$72:$I$72,0)),'Standardised Costs'!$C$72,0)*Calculations!$C$19</f>
        <v>0</v>
      </c>
      <c r="AO67" s="71">
        <f>IF(ISNUMBER(MATCH(AO$4,'Standardised Costs'!$E$72:$I$72,0)),'Standardised Costs'!$C$72,0)*Calculations!$C$19</f>
        <v>0</v>
      </c>
      <c r="AP67" s="71">
        <f>IF(ISNUMBER(MATCH(AP$4,'Standardised Costs'!$E$72:$I$72,0)),'Standardised Costs'!$C$72,0)*Calculations!$C$19</f>
        <v>0</v>
      </c>
      <c r="AQ67" s="71">
        <f>IF(ISNUMBER(MATCH(AQ$4,'Standardised Costs'!$E$72:$I$72,0)),'Standardised Costs'!$C$72,0)*Calculations!$C$19</f>
        <v>0</v>
      </c>
      <c r="AR67" s="71">
        <f>IF(ISNUMBER(MATCH(AR$4,'Standardised Costs'!$E$72:$I$72,0)),'Standardised Costs'!$C$72,0)*Calculations!$C$19</f>
        <v>0</v>
      </c>
      <c r="AS67" s="71">
        <f>IF(ISNUMBER(MATCH(AS$4,'Standardised Costs'!$E$72:$I$72,0)),'Standardised Costs'!$C$72,0)*Calculations!$C$19</f>
        <v>0</v>
      </c>
      <c r="AT67" s="71">
        <f>IF(ISNUMBER(MATCH(AT$4,'Standardised Costs'!$E$72:$I$72,0)),'Standardised Costs'!$C$72,0)*Calculations!$C$19</f>
        <v>0</v>
      </c>
      <c r="AU67" s="71">
        <f>IF(ISNUMBER(MATCH(AU$4,'Standardised Costs'!$E$72:$I$72,0)),'Standardised Costs'!$C$72,0)*Calculations!$C$19</f>
        <v>0</v>
      </c>
      <c r="AV67" s="71">
        <f>IF(ISNUMBER(MATCH(AV$4,'Standardised Costs'!$E$72:$I$72,0)),'Standardised Costs'!$C$72,0)*Calculations!$C$19</f>
        <v>0</v>
      </c>
      <c r="AW67" s="71">
        <f>IF(ISNUMBER(MATCH(AW$4,'Standardised Costs'!$E$72:$I$72,0)),'Standardised Costs'!$C$72,0)*Calculations!$C$19</f>
        <v>0</v>
      </c>
      <c r="AX67" s="71">
        <f>IF(ISNUMBER(MATCH(AX$4,'Standardised Costs'!$E$72:$I$72,0)),'Standardised Costs'!$C$72,0)*Calculations!$C$19</f>
        <v>0</v>
      </c>
      <c r="AY67" s="71">
        <f>IF(ISNUMBER(MATCH(AY$4,'Standardised Costs'!$E$72:$I$72,0)),'Standardised Costs'!$C$72,0)*Calculations!$C$19</f>
        <v>0</v>
      </c>
      <c r="AZ67" s="71">
        <f>IF(ISNUMBER(MATCH(AZ$4,'Standardised Costs'!$E$72:$I$72,0)),'Standardised Costs'!$C$72,0)*Calculations!$C$19</f>
        <v>0</v>
      </c>
      <c r="BA67" s="71">
        <f>IF(ISNUMBER(MATCH(BA$4,'Standardised Costs'!$E$72:$I$72,0)),'Standardised Costs'!$C$72,0)*Calculations!$C$19</f>
        <v>0</v>
      </c>
      <c r="BB67" s="71">
        <f>IF(ISNUMBER(MATCH(BB$4,'Standardised Costs'!$E$72:$I$72,0)),'Standardised Costs'!$C$72,0)*Calculations!$C$19</f>
        <v>0</v>
      </c>
      <c r="BC67" s="71">
        <f>IF(ISNUMBER(MATCH(BC$4,'Standardised Costs'!$E$72:$I$72,0)),'Standardised Costs'!$C$72,0)*Calculations!$C$19</f>
        <v>0</v>
      </c>
      <c r="BD67" s="71">
        <f>IF(ISNUMBER(MATCH(BD$4,'Standardised Costs'!$E$72:$I$72,0)),'Standardised Costs'!$C$72,0)*Calculations!$C$19</f>
        <v>0</v>
      </c>
      <c r="BE67" s="71">
        <f>IF(ISNUMBER(MATCH(BE$4,'Standardised Costs'!$E$72:$I$72,0)),'Standardised Costs'!$C$72,0)*Calculations!$C$19</f>
        <v>0</v>
      </c>
      <c r="BF67" s="71">
        <f>IF(ISNUMBER(MATCH(BF$4,'Standardised Costs'!$E$72:$I$72,0)),'Standardised Costs'!$C$72,0)*Calculations!$C$19</f>
        <v>0</v>
      </c>
      <c r="BG67" s="71">
        <f>IF(ISNUMBER(MATCH(BG$4,'Standardised Costs'!$E$72:$I$72,0)),'Standardised Costs'!$C$72,0)*Calculations!$C$19</f>
        <v>0</v>
      </c>
      <c r="BH67" s="71">
        <f>IF(ISNUMBER(MATCH(BH$4,'Standardised Costs'!$E$72:$I$72,0)),'Standardised Costs'!$C$72,0)*Calculations!$C$19</f>
        <v>0</v>
      </c>
      <c r="BI67" s="71">
        <f>IF(ISNUMBER(MATCH(BI$4,'Standardised Costs'!$E$72:$I$72,0)),'Standardised Costs'!$C$72,0)*Calculations!$C$19</f>
        <v>0</v>
      </c>
      <c r="BJ67" s="71">
        <f>IF(ISNUMBER(MATCH(BJ$4,'Standardised Costs'!$E$72:$I$72,0)),'Standardised Costs'!$C$72,0)*Calculations!$C$19</f>
        <v>0</v>
      </c>
      <c r="BK67" s="71">
        <f>IF(ISNUMBER(MATCH(BK$4,'Standardised Costs'!$E$72:$I$72,0)),'Standardised Costs'!$C$72,0)*Calculations!$C$19</f>
        <v>0</v>
      </c>
      <c r="BL67" s="71">
        <f>IF(ISNUMBER(MATCH(BL$4,'Standardised Costs'!$E$72:$I$72,0)),'Standardised Costs'!$C$72,0)*Calculations!$C$19</f>
        <v>0</v>
      </c>
      <c r="BM67" s="71">
        <f>IF(ISNUMBER(MATCH(BM$4,'Standardised Costs'!$E$72:$I$72,0)),'Standardised Costs'!$C$72,0)*Calculations!$C$19</f>
        <v>0</v>
      </c>
      <c r="BN67" s="71">
        <f>IF(ISNUMBER(MATCH(BN$4,'Standardised Costs'!$E$72:$I$72,0)),'Standardised Costs'!$C$72,0)*Calculations!$C$19</f>
        <v>0</v>
      </c>
      <c r="BO67" s="71">
        <f>IF(ISNUMBER(MATCH(BO$4,'Standardised Costs'!$E$72:$I$72,0)),'Standardised Costs'!$C$72,0)*Calculations!$C$19</f>
        <v>0</v>
      </c>
      <c r="BP67" s="71">
        <f>IF(ISNUMBER(MATCH(BP$4,'Standardised Costs'!$E$72:$I$72,0)),'Standardised Costs'!$C$72,0)*Calculations!$C$19</f>
        <v>0</v>
      </c>
      <c r="BQ67" s="71">
        <f>IF(ISNUMBER(MATCH(BQ$4,'Standardised Costs'!$E$72:$I$72,0)),'Standardised Costs'!$C$72,0)*Calculations!$C$19</f>
        <v>0</v>
      </c>
      <c r="BR67" s="71">
        <f>IF(ISNUMBER(MATCH(BR$4,'Standardised Costs'!$E$72:$I$72,0)),'Standardised Costs'!$C$72,0)*Calculations!$C$19</f>
        <v>0</v>
      </c>
      <c r="BS67" s="71">
        <f>IF(ISNUMBER(MATCH(BS$4,'Standardised Costs'!$E$72:$I$72,0)),'Standardised Costs'!$C$72,0)*Calculations!$C$19</f>
        <v>0</v>
      </c>
      <c r="BT67" s="71">
        <f>IF(ISNUMBER(MATCH(BT$4,'Standardised Costs'!$E$72:$I$72,0)),'Standardised Costs'!$C$72,0)*Calculations!$C$19</f>
        <v>0</v>
      </c>
      <c r="BU67" s="71">
        <f>IF(ISNUMBER(MATCH(BU$4,'Standardised Costs'!$E$72:$I$72,0)),'Standardised Costs'!$C$72,0)*Calculations!$C$19</f>
        <v>0</v>
      </c>
      <c r="BV67" s="71">
        <f>IF(ISNUMBER(MATCH(BV$4,'Standardised Costs'!$E$72:$I$72,0)),'Standardised Costs'!$C$72,0)*Calculations!$C$19</f>
        <v>0</v>
      </c>
      <c r="BW67" s="71">
        <f>IF(ISNUMBER(MATCH(BW$4,'Standardised Costs'!$E$72:$I$72,0)),'Standardised Costs'!$C$72,0)*Calculations!$C$19</f>
        <v>0</v>
      </c>
      <c r="BX67" s="71">
        <f>IF(ISNUMBER(MATCH(BX$4,'Standardised Costs'!$E$72:$I$72,0)),'Standardised Costs'!$C$72,0)*Calculations!$C$19</f>
        <v>0</v>
      </c>
      <c r="BY67" s="71">
        <f>IF(ISNUMBER(MATCH(BY$4,'Standardised Costs'!$E$72:$I$72,0)),'Standardised Costs'!$C$72,0)*Calculations!$C$19</f>
        <v>0</v>
      </c>
      <c r="BZ67" s="71">
        <f>IF(ISNUMBER(MATCH(BZ$4,'Standardised Costs'!$E$72:$I$72,0)),'Standardised Costs'!$C$72,0)*Calculations!$C$19</f>
        <v>0</v>
      </c>
      <c r="CA67" s="71">
        <f>IF(ISNUMBER(MATCH(CA$4,'Standardised Costs'!$E$72:$I$72,0)),'Standardised Costs'!$C$72,0)*Calculations!$C$19</f>
        <v>0</v>
      </c>
      <c r="CB67" s="71">
        <f>IF(ISNUMBER(MATCH(CB$4,'Standardised Costs'!$E$72:$I$72,0)),'Standardised Costs'!$C$72,0)*Calculations!$C$19</f>
        <v>0</v>
      </c>
      <c r="CC67" s="71">
        <f>IF(ISNUMBER(MATCH(CC$4,'Standardised Costs'!$E$72:$I$72,0)),'Standardised Costs'!$C$72,0)*Calculations!$C$19</f>
        <v>0</v>
      </c>
      <c r="CD67" s="71">
        <f>IF(ISNUMBER(MATCH(CD$4,'Standardised Costs'!$E$72:$I$72,0)),'Standardised Costs'!$C$72,0)*Calculations!$C$19</f>
        <v>0</v>
      </c>
      <c r="CE67" s="71">
        <f>IF(ISNUMBER(MATCH(CE$4,'Standardised Costs'!$E$72:$I$72,0)),'Standardised Costs'!$C$72,0)*Calculations!$C$19</f>
        <v>0</v>
      </c>
      <c r="CF67" s="71">
        <f>IF(ISNUMBER(MATCH(CF$4,'Standardised Costs'!$E$72:$I$72,0)),'Standardised Costs'!$C$72,0)*Calculations!$C$19</f>
        <v>0</v>
      </c>
      <c r="CG67" s="71">
        <f>IF(ISNUMBER(MATCH(CG$4,'Standardised Costs'!$E$72:$I$72,0)),'Standardised Costs'!$C$72,0)*Calculations!$C$19</f>
        <v>0</v>
      </c>
      <c r="CH67" s="71">
        <f>IF(ISNUMBER(MATCH(CH$4,'Standardised Costs'!$E$72:$I$72,0)),'Standardised Costs'!$C$72,0)*Calculations!$C$19</f>
        <v>0</v>
      </c>
      <c r="CI67" s="71">
        <f>IF(ISNUMBER(MATCH(CI$4,'Standardised Costs'!$E$72:$I$72,0)),'Standardised Costs'!$C$72,0)*Calculations!$C$19</f>
        <v>0</v>
      </c>
      <c r="CJ67" s="71">
        <f>IF(ISNUMBER(MATCH(CJ$4,'Standardised Costs'!$E$72:$I$72,0)),'Standardised Costs'!$C$72,0)*Calculations!$C$19</f>
        <v>0</v>
      </c>
      <c r="CK67" s="71">
        <f>IF(ISNUMBER(MATCH(CK$4,'Standardised Costs'!$E$72:$I$72,0)),'Standardised Costs'!$C$72,0)*Calculations!$C$19</f>
        <v>0</v>
      </c>
      <c r="CL67" s="71">
        <f>IF(ISNUMBER(MATCH(CL$4,'Standardised Costs'!$E$72:$I$72,0)),'Standardised Costs'!$C$72,0)*Calculations!$C$19</f>
        <v>0</v>
      </c>
      <c r="CM67" s="71">
        <f>IF(ISNUMBER(MATCH(CM$4,'Standardised Costs'!$E$72:$I$72,0)),'Standardised Costs'!$C$72,0)*Calculations!$C$19</f>
        <v>0</v>
      </c>
      <c r="CN67" s="71">
        <f>IF(ISNUMBER(MATCH(CN$4,'Standardised Costs'!$E$72:$I$72,0)),'Standardised Costs'!$C$72,0)*Calculations!$C$19</f>
        <v>0</v>
      </c>
      <c r="CO67" s="71">
        <f>IF(ISNUMBER(MATCH(CO$4,'Standardised Costs'!$E$72:$I$72,0)),'Standardised Costs'!$C$72,0)*Calculations!$C$19</f>
        <v>0</v>
      </c>
      <c r="CP67" s="71">
        <f>IF(ISNUMBER(MATCH(CP$4,'Standardised Costs'!$E$72:$I$72,0)),'Standardised Costs'!$C$72,0)*Calculations!$C$19</f>
        <v>0</v>
      </c>
      <c r="CQ67" s="71">
        <f>IF(ISNUMBER(MATCH(CQ$4,'Standardised Costs'!$E$72:$I$72,0)),'Standardised Costs'!$C$72,0)*Calculations!$C$19</f>
        <v>0</v>
      </c>
      <c r="CR67" s="71">
        <f>IF(ISNUMBER(MATCH(CR$4,'Standardised Costs'!$E$72:$I$72,0)),'Standardised Costs'!$C$72,0)*Calculations!$C$19</f>
        <v>0</v>
      </c>
      <c r="CS67" s="71">
        <f>IF(ISNUMBER(MATCH(CS$4,'Standardised Costs'!$E$72:$I$72,0)),'Standardised Costs'!$C$72,0)*Calculations!$C$19</f>
        <v>0</v>
      </c>
      <c r="CT67" s="71">
        <f>IF(ISNUMBER(MATCH(CT$4,'Standardised Costs'!$E$72:$I$72,0)),'Standardised Costs'!$C$72,0)*Calculations!$C$19</f>
        <v>0</v>
      </c>
      <c r="CU67" s="71">
        <f>IF(ISNUMBER(MATCH(CU$4,'Standardised Costs'!$E$72:$I$72,0)),'Standardised Costs'!$C$72,0)*Calculations!$C$19</f>
        <v>0</v>
      </c>
      <c r="CV67" s="71">
        <f>IF(ISNUMBER(MATCH(CV$4,'Standardised Costs'!$E$72:$I$72,0)),'Standardised Costs'!$C$72,0)*Calculations!$C$19</f>
        <v>0</v>
      </c>
      <c r="CW67" s="71">
        <f>IF(ISNUMBER(MATCH(CW$4,'Standardised Costs'!$E$72:$I$72,0)),'Standardised Costs'!$C$72,0)*Calculations!$C$19</f>
        <v>0</v>
      </c>
      <c r="CX67" s="71">
        <f>IF(ISNUMBER(MATCH(CX$4,'Standardised Costs'!$E$72:$I$72,0)),'Standardised Costs'!$C$72,0)*Calculations!$C$19</f>
        <v>0</v>
      </c>
      <c r="CY67" s="71">
        <f>IF(ISNUMBER(MATCH(CY$4,'Standardised Costs'!$E$72:$I$72,0)),'Standardised Costs'!$C$72,0)*Calculations!$C$19</f>
        <v>0</v>
      </c>
    </row>
    <row r="68" spans="1:103" s="68" customFormat="1" ht="12.75" customHeight="1" x14ac:dyDescent="0.2">
      <c r="A68" s="328"/>
      <c r="B68" s="73" t="s">
        <v>242</v>
      </c>
      <c r="C68" s="72">
        <f t="shared" si="1"/>
        <v>0</v>
      </c>
      <c r="D68" s="71">
        <f>IF(ISNUMBER(MATCH(D$4,'Standardised Costs'!$E$77:$H$77,0)),'Standardised Costs'!$C$77,0)*Calculations!$C$19</f>
        <v>0</v>
      </c>
      <c r="E68" s="71">
        <f>IF(ISNUMBER(MATCH(E$4,'Standardised Costs'!$E$77:$H$77,0)),'Standardised Costs'!$C$77,0)*Calculations!$C$19</f>
        <v>0</v>
      </c>
      <c r="F68" s="71">
        <f>IF(ISNUMBER(MATCH(F$4,'Standardised Costs'!$E$77:$H$77,0)),'Standardised Costs'!$C$77,0)*Calculations!$C$19</f>
        <v>0</v>
      </c>
      <c r="G68" s="71">
        <f>IF(ISNUMBER(MATCH(G$4,'Standardised Costs'!$E$77:$H$77,0)),'Standardised Costs'!$C$77,0)*Calculations!$C$19</f>
        <v>0</v>
      </c>
      <c r="H68" s="71">
        <f>IF(ISNUMBER(MATCH(H$4,'Standardised Costs'!$E$77:$H$77,0)),'Standardised Costs'!$C$77,0)*Calculations!$C$19</f>
        <v>0</v>
      </c>
      <c r="I68" s="71">
        <f>IF(ISNUMBER(MATCH(I$4,'Standardised Costs'!$E$77:$H$77,0)),'Standardised Costs'!$C$77,0)*Calculations!$C$19</f>
        <v>0</v>
      </c>
      <c r="J68" s="71">
        <f>IF(ISNUMBER(MATCH(J$4,'Standardised Costs'!$E$77:$H$77,0)),'Standardised Costs'!$C$77,0)*Calculations!$C$19</f>
        <v>0</v>
      </c>
      <c r="K68" s="71">
        <f>IF(ISNUMBER(MATCH(K$4,'Standardised Costs'!$E$77:$H$77,0)),'Standardised Costs'!$C$77,0)*Calculations!$C$19</f>
        <v>0</v>
      </c>
      <c r="L68" s="71">
        <f>IF(ISNUMBER(MATCH(L$4,'Standardised Costs'!$E$77:$H$77,0)),'Standardised Costs'!$C$77,0)*Calculations!$C$19</f>
        <v>0</v>
      </c>
      <c r="M68" s="71">
        <f>IF(ISNUMBER(MATCH(M$4,'Standardised Costs'!$E$77:$H$77,0)),'Standardised Costs'!$C$77,0)*Calculations!$C$19</f>
        <v>0</v>
      </c>
      <c r="N68" s="71">
        <f>IF(ISNUMBER(MATCH(N$4,'Standardised Costs'!$E$77:$H$77,0)),'Standardised Costs'!$C$77,0)*Calculations!$C$19</f>
        <v>0</v>
      </c>
      <c r="O68" s="71">
        <f>IF(ISNUMBER(MATCH(O$4,'Standardised Costs'!$E$77:$H$77,0)),'Standardised Costs'!$C$77,0)*Calculations!$C$19</f>
        <v>0</v>
      </c>
      <c r="P68" s="71">
        <f>IF(ISNUMBER(MATCH(P$4,'Standardised Costs'!$E$77:$H$77,0)),'Standardised Costs'!$C$77,0)*Calculations!$C$19</f>
        <v>0</v>
      </c>
      <c r="Q68" s="71">
        <f>IF(ISNUMBER(MATCH(Q$4,'Standardised Costs'!$E$77:$H$77,0)),'Standardised Costs'!$C$77,0)*Calculations!$C$19</f>
        <v>0</v>
      </c>
      <c r="R68" s="71">
        <f>IF(ISNUMBER(MATCH(R$4,'Standardised Costs'!$E$77:$H$77,0)),'Standardised Costs'!$C$77,0)*Calculations!$C$19</f>
        <v>0</v>
      </c>
      <c r="S68" s="71">
        <f>IF(ISNUMBER(MATCH(S$4,'Standardised Costs'!$E$77:$H$77,0)),'Standardised Costs'!$C$77,0)*Calculations!$C$19</f>
        <v>0</v>
      </c>
      <c r="T68" s="71">
        <f>IF(ISNUMBER(MATCH(T$4,'Standardised Costs'!$E$77:$H$77,0)),'Standardised Costs'!$C$77,0)*Calculations!$C$19</f>
        <v>0</v>
      </c>
      <c r="U68" s="71">
        <f>IF(ISNUMBER(MATCH(U$4,'Standardised Costs'!$E$77:$H$77,0)),'Standardised Costs'!$C$77,0)*Calculations!$C$19</f>
        <v>0</v>
      </c>
      <c r="V68" s="71">
        <f>IF(ISNUMBER(MATCH(V$4,'Standardised Costs'!$E$77:$H$77,0)),'Standardised Costs'!$C$77,0)*Calculations!$C$19</f>
        <v>0</v>
      </c>
      <c r="W68" s="71">
        <f>IF(ISNUMBER(MATCH(W$4,'Standardised Costs'!$E$77:$H$77,0)),'Standardised Costs'!$C$77,0)*Calculations!$C$19</f>
        <v>0</v>
      </c>
      <c r="X68" s="71">
        <f>IF(ISNUMBER(MATCH(X$4,'Standardised Costs'!$E$77:$H$77,0)),'Standardised Costs'!$C$77,0)*Calculations!$C$19</f>
        <v>0</v>
      </c>
      <c r="Y68" s="71">
        <f>IF(ISNUMBER(MATCH(Y$4,'Standardised Costs'!$E$77:$H$77,0)),'Standardised Costs'!$C$77,0)*Calculations!$C$19</f>
        <v>0</v>
      </c>
      <c r="Z68" s="71">
        <f>IF(ISNUMBER(MATCH(Z$4,'Standardised Costs'!$E$77:$H$77,0)),'Standardised Costs'!$C$77,0)*Calculations!$C$19</f>
        <v>0</v>
      </c>
      <c r="AA68" s="71">
        <f>IF(ISNUMBER(MATCH(AA$4,'Standardised Costs'!$E$77:$H$77,0)),'Standardised Costs'!$C$77,0)*Calculations!$C$19</f>
        <v>0</v>
      </c>
      <c r="AB68" s="71">
        <f>IF(ISNUMBER(MATCH(AB$4,'Standardised Costs'!$E$77:$H$77,0)),'Standardised Costs'!$C$77,0)*Calculations!$C$19</f>
        <v>0</v>
      </c>
      <c r="AC68" s="71">
        <f>IF(ISNUMBER(MATCH(AC$4,'Standardised Costs'!$E$77:$H$77,0)),'Standardised Costs'!$C$77,0)*Calculations!$C$19</f>
        <v>0</v>
      </c>
      <c r="AD68" s="71">
        <f>IF(ISNUMBER(MATCH(AD$4,'Standardised Costs'!$E$77:$H$77,0)),'Standardised Costs'!$C$77,0)*Calculations!$C$19</f>
        <v>0</v>
      </c>
      <c r="AE68" s="71">
        <f>IF(ISNUMBER(MATCH(AE$4,'Standardised Costs'!$E$77:$H$77,0)),'Standardised Costs'!$C$77,0)*Calculations!$C$19</f>
        <v>0</v>
      </c>
      <c r="AF68" s="71">
        <f>IF(ISNUMBER(MATCH(AF$4,'Standardised Costs'!$E$77:$H$77,0)),'Standardised Costs'!$C$77,0)*Calculations!$C$19</f>
        <v>0</v>
      </c>
      <c r="AG68" s="71">
        <f>IF(ISNUMBER(MATCH(AG$4,'Standardised Costs'!$E$77:$H$77,0)),'Standardised Costs'!$C$77,0)*Calculations!$C$19</f>
        <v>0</v>
      </c>
      <c r="AH68" s="71">
        <f>IF(ISNUMBER(MATCH(AH$4,'Standardised Costs'!$E$77:$H$77,0)),'Standardised Costs'!$C$77,0)*Calculations!$C$19</f>
        <v>0</v>
      </c>
      <c r="AI68" s="71">
        <f>IF(ISNUMBER(MATCH(AI$4,'Standardised Costs'!$E$77:$H$77,0)),'Standardised Costs'!$C$77,0)*Calculations!$C$19</f>
        <v>0</v>
      </c>
      <c r="AJ68" s="71">
        <f>IF(ISNUMBER(MATCH(AJ$4,'Standardised Costs'!$E$77:$H$77,0)),'Standardised Costs'!$C$77,0)*Calculations!$C$19</f>
        <v>0</v>
      </c>
      <c r="AK68" s="71">
        <f>IF(ISNUMBER(MATCH(AK$4,'Standardised Costs'!$E$77:$H$77,0)),'Standardised Costs'!$C$77,0)*Calculations!$C$19</f>
        <v>0</v>
      </c>
      <c r="AL68" s="71">
        <f>IF(ISNUMBER(MATCH(AL$4,'Standardised Costs'!$E$77:$H$77,0)),'Standardised Costs'!$C$77,0)*Calculations!$C$19</f>
        <v>0</v>
      </c>
      <c r="AM68" s="71">
        <f>IF(ISNUMBER(MATCH(AM$4,'Standardised Costs'!$E$77:$H$77,0)),'Standardised Costs'!$C$77,0)*Calculations!$C$19</f>
        <v>0</v>
      </c>
      <c r="AN68" s="71">
        <f>IF(ISNUMBER(MATCH(AN$4,'Standardised Costs'!$E$77:$H$77,0)),'Standardised Costs'!$C$77,0)*Calculations!$C$19</f>
        <v>0</v>
      </c>
      <c r="AO68" s="71">
        <f>IF(ISNUMBER(MATCH(AO$4,'Standardised Costs'!$E$77:$H$77,0)),'Standardised Costs'!$C$77,0)*Calculations!$C$19</f>
        <v>0</v>
      </c>
      <c r="AP68" s="71">
        <f>IF(ISNUMBER(MATCH(AP$4,'Standardised Costs'!$E$77:$H$77,0)),'Standardised Costs'!$C$77,0)*Calculations!$C$19</f>
        <v>0</v>
      </c>
      <c r="AQ68" s="71">
        <f>IF(ISNUMBER(MATCH(AQ$4,'Standardised Costs'!$E$77:$H$77,0)),'Standardised Costs'!$C$77,0)*Calculations!$C$19</f>
        <v>0</v>
      </c>
      <c r="AR68" s="71">
        <f>IF(ISNUMBER(MATCH(AR$4,'Standardised Costs'!$E$77:$H$77,0)),'Standardised Costs'!$C$77,0)*Calculations!$C$19</f>
        <v>0</v>
      </c>
      <c r="AS68" s="71">
        <f>IF(ISNUMBER(MATCH(AS$4,'Standardised Costs'!$E$77:$H$77,0)),'Standardised Costs'!$C$77,0)*Calculations!$C$19</f>
        <v>0</v>
      </c>
      <c r="AT68" s="71">
        <f>IF(ISNUMBER(MATCH(AT$4,'Standardised Costs'!$E$77:$H$77,0)),'Standardised Costs'!$C$77,0)*Calculations!$C$19</f>
        <v>0</v>
      </c>
      <c r="AU68" s="71">
        <f>IF(ISNUMBER(MATCH(AU$4,'Standardised Costs'!$E$77:$H$77,0)),'Standardised Costs'!$C$77,0)*Calculations!$C$19</f>
        <v>0</v>
      </c>
      <c r="AV68" s="71">
        <f>IF(ISNUMBER(MATCH(AV$4,'Standardised Costs'!$E$77:$H$77,0)),'Standardised Costs'!$C$77,0)*Calculations!$C$19</f>
        <v>0</v>
      </c>
      <c r="AW68" s="71">
        <f>IF(ISNUMBER(MATCH(AW$4,'Standardised Costs'!$E$77:$H$77,0)),'Standardised Costs'!$C$77,0)*Calculations!$C$19</f>
        <v>0</v>
      </c>
      <c r="AX68" s="71">
        <f>IF(ISNUMBER(MATCH(AX$4,'Standardised Costs'!$E$77:$H$77,0)),'Standardised Costs'!$C$77,0)*Calculations!$C$19</f>
        <v>0</v>
      </c>
      <c r="AY68" s="71">
        <f>IF(ISNUMBER(MATCH(AY$4,'Standardised Costs'!$E$77:$H$77,0)),'Standardised Costs'!$C$77,0)*Calculations!$C$19</f>
        <v>0</v>
      </c>
      <c r="AZ68" s="71">
        <f>IF(ISNUMBER(MATCH(AZ$4,'Standardised Costs'!$E$77:$H$77,0)),'Standardised Costs'!$C$77,0)*Calculations!$C$19</f>
        <v>0</v>
      </c>
      <c r="BA68" s="71">
        <f>IF(ISNUMBER(MATCH(BA$4,'Standardised Costs'!$E$77:$H$77,0)),'Standardised Costs'!$C$77,0)*Calculations!$C$19</f>
        <v>0</v>
      </c>
      <c r="BB68" s="71">
        <f>IF(ISNUMBER(MATCH(BB$4,'Standardised Costs'!$E$77:$H$77,0)),'Standardised Costs'!$C$77,0)*Calculations!$C$19</f>
        <v>0</v>
      </c>
      <c r="BC68" s="71">
        <f>IF(ISNUMBER(MATCH(BC$4,'Standardised Costs'!$E$77:$H$77,0)),'Standardised Costs'!$C$77,0)*Calculations!$C$19</f>
        <v>0</v>
      </c>
      <c r="BD68" s="71">
        <f>IF(ISNUMBER(MATCH(BD$4,'Standardised Costs'!$E$77:$H$77,0)),'Standardised Costs'!$C$77,0)*Calculations!$C$19</f>
        <v>0</v>
      </c>
      <c r="BE68" s="71">
        <f>IF(ISNUMBER(MATCH(BE$4,'Standardised Costs'!$E$77:$H$77,0)),'Standardised Costs'!$C$77,0)*Calculations!$C$19</f>
        <v>0</v>
      </c>
      <c r="BF68" s="71">
        <f>IF(ISNUMBER(MATCH(BF$4,'Standardised Costs'!$E$77:$H$77,0)),'Standardised Costs'!$C$77,0)*Calculations!$C$19</f>
        <v>0</v>
      </c>
      <c r="BG68" s="71">
        <f>IF(ISNUMBER(MATCH(BG$4,'Standardised Costs'!$E$77:$H$77,0)),'Standardised Costs'!$C$77,0)*Calculations!$C$19</f>
        <v>0</v>
      </c>
      <c r="BH68" s="71">
        <f>IF(ISNUMBER(MATCH(BH$4,'Standardised Costs'!$E$77:$H$77,0)),'Standardised Costs'!$C$77,0)*Calculations!$C$19</f>
        <v>0</v>
      </c>
      <c r="BI68" s="71">
        <f>IF(ISNUMBER(MATCH(BI$4,'Standardised Costs'!$E$77:$H$77,0)),'Standardised Costs'!$C$77,0)*Calculations!$C$19</f>
        <v>0</v>
      </c>
      <c r="BJ68" s="71">
        <f>IF(ISNUMBER(MATCH(BJ$4,'Standardised Costs'!$E$77:$H$77,0)),'Standardised Costs'!$C$77,0)*Calculations!$C$19</f>
        <v>0</v>
      </c>
      <c r="BK68" s="71">
        <f>IF(ISNUMBER(MATCH(BK$4,'Standardised Costs'!$E$77:$H$77,0)),'Standardised Costs'!$C$77,0)*Calculations!$C$19</f>
        <v>0</v>
      </c>
      <c r="BL68" s="71">
        <f>IF(ISNUMBER(MATCH(BL$4,'Standardised Costs'!$E$77:$H$77,0)),'Standardised Costs'!$C$77,0)*Calculations!$C$19</f>
        <v>0</v>
      </c>
      <c r="BM68" s="71">
        <f>IF(ISNUMBER(MATCH(BM$4,'Standardised Costs'!$E$77:$H$77,0)),'Standardised Costs'!$C$77,0)*Calculations!$C$19</f>
        <v>0</v>
      </c>
      <c r="BN68" s="71">
        <f>IF(ISNUMBER(MATCH(BN$4,'Standardised Costs'!$E$77:$H$77,0)),'Standardised Costs'!$C$77,0)*Calculations!$C$19</f>
        <v>0</v>
      </c>
      <c r="BO68" s="71">
        <f>IF(ISNUMBER(MATCH(BO$4,'Standardised Costs'!$E$77:$H$77,0)),'Standardised Costs'!$C$77,0)*Calculations!$C$19</f>
        <v>0</v>
      </c>
      <c r="BP68" s="71">
        <f>IF(ISNUMBER(MATCH(BP$4,'Standardised Costs'!$E$77:$H$77,0)),'Standardised Costs'!$C$77,0)*Calculations!$C$19</f>
        <v>0</v>
      </c>
      <c r="BQ68" s="71">
        <f>IF(ISNUMBER(MATCH(BQ$4,'Standardised Costs'!$E$77:$H$77,0)),'Standardised Costs'!$C$77,0)*Calculations!$C$19</f>
        <v>0</v>
      </c>
      <c r="BR68" s="71">
        <f>IF(ISNUMBER(MATCH(BR$4,'Standardised Costs'!$E$77:$H$77,0)),'Standardised Costs'!$C$77,0)*Calculations!$C$19</f>
        <v>0</v>
      </c>
      <c r="BS68" s="71">
        <f>IF(ISNUMBER(MATCH(BS$4,'Standardised Costs'!$E$77:$H$77,0)),'Standardised Costs'!$C$77,0)*Calculations!$C$19</f>
        <v>0</v>
      </c>
      <c r="BT68" s="71">
        <f>IF(ISNUMBER(MATCH(BT$4,'Standardised Costs'!$E$77:$H$77,0)),'Standardised Costs'!$C$77,0)*Calculations!$C$19</f>
        <v>0</v>
      </c>
      <c r="BU68" s="71">
        <f>IF(ISNUMBER(MATCH(BU$4,'Standardised Costs'!$E$77:$H$77,0)),'Standardised Costs'!$C$77,0)*Calculations!$C$19</f>
        <v>0</v>
      </c>
      <c r="BV68" s="71">
        <f>IF(ISNUMBER(MATCH(BV$4,'Standardised Costs'!$E$77:$H$77,0)),'Standardised Costs'!$C$77,0)*Calculations!$C$19</f>
        <v>0</v>
      </c>
      <c r="BW68" s="71">
        <f>IF(ISNUMBER(MATCH(BW$4,'Standardised Costs'!$E$77:$H$77,0)),'Standardised Costs'!$C$77,0)*Calculations!$C$19</f>
        <v>0</v>
      </c>
      <c r="BX68" s="71">
        <f>IF(ISNUMBER(MATCH(BX$4,'Standardised Costs'!$E$77:$H$77,0)),'Standardised Costs'!$C$77,0)*Calculations!$C$19</f>
        <v>0</v>
      </c>
      <c r="BY68" s="71">
        <f>IF(ISNUMBER(MATCH(BY$4,'Standardised Costs'!$E$77:$H$77,0)),'Standardised Costs'!$C$77,0)*Calculations!$C$19</f>
        <v>0</v>
      </c>
      <c r="BZ68" s="71">
        <f>IF(ISNUMBER(MATCH(BZ$4,'Standardised Costs'!$E$77:$H$77,0)),'Standardised Costs'!$C$77,0)*Calculations!$C$19</f>
        <v>0</v>
      </c>
      <c r="CA68" s="71">
        <f>IF(ISNUMBER(MATCH(CA$4,'Standardised Costs'!$E$77:$H$77,0)),'Standardised Costs'!$C$77,0)*Calculations!$C$19</f>
        <v>0</v>
      </c>
      <c r="CB68" s="71">
        <f>IF(ISNUMBER(MATCH(CB$4,'Standardised Costs'!$E$77:$H$77,0)),'Standardised Costs'!$C$77,0)*Calculations!$C$19</f>
        <v>0</v>
      </c>
      <c r="CC68" s="71">
        <f>IF(ISNUMBER(MATCH(CC$4,'Standardised Costs'!$E$77:$H$77,0)),'Standardised Costs'!$C$77,0)*Calculations!$C$19</f>
        <v>0</v>
      </c>
      <c r="CD68" s="71">
        <f>IF(ISNUMBER(MATCH(CD$4,'Standardised Costs'!$E$77:$H$77,0)),'Standardised Costs'!$C$77,0)*Calculations!$C$19</f>
        <v>0</v>
      </c>
      <c r="CE68" s="71">
        <f>IF(ISNUMBER(MATCH(CE$4,'Standardised Costs'!$E$77:$H$77,0)),'Standardised Costs'!$C$77,0)*Calculations!$C$19</f>
        <v>0</v>
      </c>
      <c r="CF68" s="71">
        <f>IF(ISNUMBER(MATCH(CF$4,'Standardised Costs'!$E$77:$H$77,0)),'Standardised Costs'!$C$77,0)*Calculations!$C$19</f>
        <v>0</v>
      </c>
      <c r="CG68" s="71">
        <f>IF(ISNUMBER(MATCH(CG$4,'Standardised Costs'!$E$77:$H$77,0)),'Standardised Costs'!$C$77,0)*Calculations!$C$19</f>
        <v>0</v>
      </c>
      <c r="CH68" s="71">
        <f>IF(ISNUMBER(MATCH(CH$4,'Standardised Costs'!$E$77:$H$77,0)),'Standardised Costs'!$C$77,0)*Calculations!$C$19</f>
        <v>0</v>
      </c>
      <c r="CI68" s="71">
        <f>IF(ISNUMBER(MATCH(CI$4,'Standardised Costs'!$E$77:$H$77,0)),'Standardised Costs'!$C$77,0)*Calculations!$C$19</f>
        <v>0</v>
      </c>
      <c r="CJ68" s="71">
        <f>IF(ISNUMBER(MATCH(CJ$4,'Standardised Costs'!$E$77:$H$77,0)),'Standardised Costs'!$C$77,0)*Calculations!$C$19</f>
        <v>0</v>
      </c>
      <c r="CK68" s="71">
        <f>IF(ISNUMBER(MATCH(CK$4,'Standardised Costs'!$E$77:$H$77,0)),'Standardised Costs'!$C$77,0)*Calculations!$C$19</f>
        <v>0</v>
      </c>
      <c r="CL68" s="71">
        <f>IF(ISNUMBER(MATCH(CL$4,'Standardised Costs'!$E$77:$H$77,0)),'Standardised Costs'!$C$77,0)*Calculations!$C$19</f>
        <v>0</v>
      </c>
      <c r="CM68" s="71">
        <f>IF(ISNUMBER(MATCH(CM$4,'Standardised Costs'!$E$77:$H$77,0)),'Standardised Costs'!$C$77,0)*Calculations!$C$19</f>
        <v>0</v>
      </c>
      <c r="CN68" s="71">
        <f>IF(ISNUMBER(MATCH(CN$4,'Standardised Costs'!$E$77:$H$77,0)),'Standardised Costs'!$C$77,0)*Calculations!$C$19</f>
        <v>0</v>
      </c>
      <c r="CO68" s="71">
        <f>IF(ISNUMBER(MATCH(CO$4,'Standardised Costs'!$E$77:$H$77,0)),'Standardised Costs'!$C$77,0)*Calculations!$C$19</f>
        <v>0</v>
      </c>
      <c r="CP68" s="71">
        <f>IF(ISNUMBER(MATCH(CP$4,'Standardised Costs'!$E$77:$H$77,0)),'Standardised Costs'!$C$77,0)*Calculations!$C$19</f>
        <v>0</v>
      </c>
      <c r="CQ68" s="71">
        <f>IF(ISNUMBER(MATCH(CQ$4,'Standardised Costs'!$E$77:$H$77,0)),'Standardised Costs'!$C$77,0)*Calculations!$C$19</f>
        <v>0</v>
      </c>
      <c r="CR68" s="71">
        <f>IF(ISNUMBER(MATCH(CR$4,'Standardised Costs'!$E$77:$H$77,0)),'Standardised Costs'!$C$77,0)*Calculations!$C$19</f>
        <v>0</v>
      </c>
      <c r="CS68" s="71">
        <f>IF(ISNUMBER(MATCH(CS$4,'Standardised Costs'!$E$77:$H$77,0)),'Standardised Costs'!$C$77,0)*Calculations!$C$19</f>
        <v>0</v>
      </c>
      <c r="CT68" s="71">
        <f>IF(ISNUMBER(MATCH(CT$4,'Standardised Costs'!$E$77:$H$77,0)),'Standardised Costs'!$C$77,0)*Calculations!$C$19</f>
        <v>0</v>
      </c>
      <c r="CU68" s="71">
        <f>IF(ISNUMBER(MATCH(CU$4,'Standardised Costs'!$E$77:$H$77,0)),'Standardised Costs'!$C$77,0)*Calculations!$C$19</f>
        <v>0</v>
      </c>
      <c r="CV68" s="71">
        <f>IF(ISNUMBER(MATCH(CV$4,'Standardised Costs'!$E$77:$H$77,0)),'Standardised Costs'!$C$77,0)*Calculations!$C$19</f>
        <v>0</v>
      </c>
      <c r="CW68" s="71">
        <f>IF(ISNUMBER(MATCH(CW$4,'Standardised Costs'!$E$77:$H$77,0)),'Standardised Costs'!$C$77,0)*Calculations!$C$19</f>
        <v>0</v>
      </c>
      <c r="CX68" s="71">
        <f>IF(ISNUMBER(MATCH(CX$4,'Standardised Costs'!$E$77:$H$77,0)),'Standardised Costs'!$C$77,0)*Calculations!$C$19</f>
        <v>0</v>
      </c>
      <c r="CY68" s="71">
        <f>IF(ISNUMBER(MATCH(CY$4,'Standardised Costs'!$E$77:$H$77,0)),'Standardised Costs'!$C$77,0)*Calculations!$C$19</f>
        <v>0</v>
      </c>
    </row>
    <row r="69" spans="1:103" s="68" customFormat="1" ht="12.75" customHeight="1" x14ac:dyDescent="0.2">
      <c r="A69" s="328"/>
      <c r="B69" s="73" t="s">
        <v>243</v>
      </c>
      <c r="C69" s="72">
        <f t="shared" si="1"/>
        <v>0</v>
      </c>
      <c r="D69" s="71">
        <f>IF(ISNUMBER(MATCH(D$4,'Standardised Costs'!$E$82:$I$82,0)),'Standardised Costs'!$C$82,0)*Calculations!$C$19</f>
        <v>0</v>
      </c>
      <c r="E69" s="71">
        <f>IF(ISNUMBER(MATCH(E$4,'Standardised Costs'!$E$82:$I$82,0)),'Standardised Costs'!$C$82,0)*Calculations!$C$19</f>
        <v>0</v>
      </c>
      <c r="F69" s="71">
        <f>IF(ISNUMBER(MATCH(F$4,'Standardised Costs'!$E$82:$I$82,0)),'Standardised Costs'!$C$82,0)*Calculations!$C$19</f>
        <v>0</v>
      </c>
      <c r="G69" s="71">
        <f>IF(ISNUMBER(MATCH(G$4,'Standardised Costs'!$E$82:$I$82,0)),'Standardised Costs'!$C$82,0)*Calculations!$C$19</f>
        <v>0</v>
      </c>
      <c r="H69" s="71">
        <f>IF(ISNUMBER(MATCH(H$4,'Standardised Costs'!$E$82:$I$82,0)),'Standardised Costs'!$C$82,0)*Calculations!$C$19</f>
        <v>0</v>
      </c>
      <c r="I69" s="71">
        <f>IF(ISNUMBER(MATCH(I$4,'Standardised Costs'!$E$82:$I$82,0)),'Standardised Costs'!$C$82,0)*Calculations!$C$19</f>
        <v>0</v>
      </c>
      <c r="J69" s="71">
        <f>IF(ISNUMBER(MATCH(J$4,'Standardised Costs'!$E$82:$I$82,0)),'Standardised Costs'!$C$82,0)*Calculations!$C$19</f>
        <v>0</v>
      </c>
      <c r="K69" s="71">
        <f>IF(ISNUMBER(MATCH(K$4,'Standardised Costs'!$E$82:$I$82,0)),'Standardised Costs'!$C$82,0)*Calculations!$C$19</f>
        <v>0</v>
      </c>
      <c r="L69" s="71">
        <f>IF(ISNUMBER(MATCH(L$4,'Standardised Costs'!$E$82:$I$82,0)),'Standardised Costs'!$C$82,0)*Calculations!$C$19</f>
        <v>0</v>
      </c>
      <c r="M69" s="71">
        <f>IF(ISNUMBER(MATCH(M$4,'Standardised Costs'!$E$82:$I$82,0)),'Standardised Costs'!$C$82,0)*Calculations!$C$19</f>
        <v>0</v>
      </c>
      <c r="N69" s="71">
        <f>IF(ISNUMBER(MATCH(N$4,'Standardised Costs'!$E$82:$I$82,0)),'Standardised Costs'!$C$82,0)*Calculations!$C$19</f>
        <v>0</v>
      </c>
      <c r="O69" s="71">
        <f>IF(ISNUMBER(MATCH(O$4,'Standardised Costs'!$E$82:$I$82,0)),'Standardised Costs'!$C$82,0)*Calculations!$C$19</f>
        <v>0</v>
      </c>
      <c r="P69" s="71">
        <f>IF(ISNUMBER(MATCH(P$4,'Standardised Costs'!$E$82:$I$82,0)),'Standardised Costs'!$C$82,0)*Calculations!$C$19</f>
        <v>0</v>
      </c>
      <c r="Q69" s="71">
        <f>IF(ISNUMBER(MATCH(Q$4,'Standardised Costs'!$E$82:$I$82,0)),'Standardised Costs'!$C$82,0)*Calculations!$C$19</f>
        <v>0</v>
      </c>
      <c r="R69" s="71">
        <f>IF(ISNUMBER(MATCH(R$4,'Standardised Costs'!$E$82:$I$82,0)),'Standardised Costs'!$C$82,0)*Calculations!$C$19</f>
        <v>0</v>
      </c>
      <c r="S69" s="71">
        <f>IF(ISNUMBER(MATCH(S$4,'Standardised Costs'!$E$82:$I$82,0)),'Standardised Costs'!$C$82,0)*Calculations!$C$19</f>
        <v>0</v>
      </c>
      <c r="T69" s="71">
        <f>IF(ISNUMBER(MATCH(T$4,'Standardised Costs'!$E$82:$I$82,0)),'Standardised Costs'!$C$82,0)*Calculations!$C$19</f>
        <v>0</v>
      </c>
      <c r="U69" s="71">
        <f>IF(ISNUMBER(MATCH(U$4,'Standardised Costs'!$E$82:$I$82,0)),'Standardised Costs'!$C$82,0)*Calculations!$C$19</f>
        <v>0</v>
      </c>
      <c r="V69" s="71">
        <f>IF(ISNUMBER(MATCH(V$4,'Standardised Costs'!$E$82:$I$82,0)),'Standardised Costs'!$C$82,0)*Calculations!$C$19</f>
        <v>0</v>
      </c>
      <c r="W69" s="71">
        <f>IF(ISNUMBER(MATCH(W$4,'Standardised Costs'!$E$82:$I$82,0)),'Standardised Costs'!$C$82,0)*Calculations!$C$19</f>
        <v>0</v>
      </c>
      <c r="X69" s="71">
        <f>IF(ISNUMBER(MATCH(X$4,'Standardised Costs'!$E$82:$I$82,0)),'Standardised Costs'!$C$82,0)*Calculations!$C$19</f>
        <v>0</v>
      </c>
      <c r="Y69" s="71">
        <f>IF(ISNUMBER(MATCH(Y$4,'Standardised Costs'!$E$82:$I$82,0)),'Standardised Costs'!$C$82,0)*Calculations!$C$19</f>
        <v>0</v>
      </c>
      <c r="Z69" s="71">
        <f>IF(ISNUMBER(MATCH(Z$4,'Standardised Costs'!$E$82:$I$82,0)),'Standardised Costs'!$C$82,0)*Calculations!$C$19</f>
        <v>0</v>
      </c>
      <c r="AA69" s="71">
        <f>IF(ISNUMBER(MATCH(AA$4,'Standardised Costs'!$E$82:$I$82,0)),'Standardised Costs'!$C$82,0)*Calculations!$C$19</f>
        <v>0</v>
      </c>
      <c r="AB69" s="71">
        <f>IF(ISNUMBER(MATCH(AB$4,'Standardised Costs'!$E$82:$I$82,0)),'Standardised Costs'!$C$82,0)*Calculations!$C$19</f>
        <v>0</v>
      </c>
      <c r="AC69" s="71">
        <f>IF(ISNUMBER(MATCH(AC$4,'Standardised Costs'!$E$82:$I$82,0)),'Standardised Costs'!$C$82,0)*Calculations!$C$19</f>
        <v>0</v>
      </c>
      <c r="AD69" s="71">
        <f>IF(ISNUMBER(MATCH(AD$4,'Standardised Costs'!$E$82:$I$82,0)),'Standardised Costs'!$C$82,0)*Calculations!$C$19</f>
        <v>0</v>
      </c>
      <c r="AE69" s="71">
        <f>IF(ISNUMBER(MATCH(AE$4,'Standardised Costs'!$E$82:$I$82,0)),'Standardised Costs'!$C$82,0)*Calculations!$C$19</f>
        <v>0</v>
      </c>
      <c r="AF69" s="71">
        <f>IF(ISNUMBER(MATCH(AF$4,'Standardised Costs'!$E$82:$I$82,0)),'Standardised Costs'!$C$82,0)*Calculations!$C$19</f>
        <v>0</v>
      </c>
      <c r="AG69" s="71">
        <f>IF(ISNUMBER(MATCH(AG$4,'Standardised Costs'!$E$82:$I$82,0)),'Standardised Costs'!$C$82,0)*Calculations!$C$19</f>
        <v>0</v>
      </c>
      <c r="AH69" s="71">
        <f>IF(ISNUMBER(MATCH(AH$4,'Standardised Costs'!$E$82:$I$82,0)),'Standardised Costs'!$C$82,0)*Calculations!$C$19</f>
        <v>0</v>
      </c>
      <c r="AI69" s="71">
        <f>IF(ISNUMBER(MATCH(AI$4,'Standardised Costs'!$E$82:$I$82,0)),'Standardised Costs'!$C$82,0)*Calculations!$C$19</f>
        <v>0</v>
      </c>
      <c r="AJ69" s="71">
        <f>IF(ISNUMBER(MATCH(AJ$4,'Standardised Costs'!$E$82:$I$82,0)),'Standardised Costs'!$C$82,0)*Calculations!$C$19</f>
        <v>0</v>
      </c>
      <c r="AK69" s="71">
        <f>IF(ISNUMBER(MATCH(AK$4,'Standardised Costs'!$E$82:$I$82,0)),'Standardised Costs'!$C$82,0)*Calculations!$C$19</f>
        <v>0</v>
      </c>
      <c r="AL69" s="71">
        <f>IF(ISNUMBER(MATCH(AL$4,'Standardised Costs'!$E$82:$I$82,0)),'Standardised Costs'!$C$82,0)*Calculations!$C$19</f>
        <v>0</v>
      </c>
      <c r="AM69" s="71">
        <f>IF(ISNUMBER(MATCH(AM$4,'Standardised Costs'!$E$82:$I$82,0)),'Standardised Costs'!$C$82,0)*Calculations!$C$19</f>
        <v>0</v>
      </c>
      <c r="AN69" s="71">
        <f>IF(ISNUMBER(MATCH(AN$4,'Standardised Costs'!$E$82:$I$82,0)),'Standardised Costs'!$C$82,0)*Calculations!$C$19</f>
        <v>0</v>
      </c>
      <c r="AO69" s="71">
        <f>IF(ISNUMBER(MATCH(AO$4,'Standardised Costs'!$E$82:$I$82,0)),'Standardised Costs'!$C$82,0)*Calculations!$C$19</f>
        <v>0</v>
      </c>
      <c r="AP69" s="71">
        <f>IF(ISNUMBER(MATCH(AP$4,'Standardised Costs'!$E$82:$I$82,0)),'Standardised Costs'!$C$82,0)*Calculations!$C$19</f>
        <v>0</v>
      </c>
      <c r="AQ69" s="71">
        <f>IF(ISNUMBER(MATCH(AQ$4,'Standardised Costs'!$E$82:$I$82,0)),'Standardised Costs'!$C$82,0)*Calculations!$C$19</f>
        <v>0</v>
      </c>
      <c r="AR69" s="71">
        <f>IF(ISNUMBER(MATCH(AR$4,'Standardised Costs'!$E$82:$I$82,0)),'Standardised Costs'!$C$82,0)*Calculations!$C$19</f>
        <v>0</v>
      </c>
      <c r="AS69" s="71">
        <f>IF(ISNUMBER(MATCH(AS$4,'Standardised Costs'!$E$82:$I$82,0)),'Standardised Costs'!$C$82,0)*Calculations!$C$19</f>
        <v>0</v>
      </c>
      <c r="AT69" s="71">
        <f>IF(ISNUMBER(MATCH(AT$4,'Standardised Costs'!$E$82:$I$82,0)),'Standardised Costs'!$C$82,0)*Calculations!$C$19</f>
        <v>0</v>
      </c>
      <c r="AU69" s="71">
        <f>IF(ISNUMBER(MATCH(AU$4,'Standardised Costs'!$E$82:$I$82,0)),'Standardised Costs'!$C$82,0)*Calculations!$C$19</f>
        <v>0</v>
      </c>
      <c r="AV69" s="71">
        <f>IF(ISNUMBER(MATCH(AV$4,'Standardised Costs'!$E$82:$I$82,0)),'Standardised Costs'!$C$82,0)*Calculations!$C$19</f>
        <v>0</v>
      </c>
      <c r="AW69" s="71">
        <f>IF(ISNUMBER(MATCH(AW$4,'Standardised Costs'!$E$82:$I$82,0)),'Standardised Costs'!$C$82,0)*Calculations!$C$19</f>
        <v>0</v>
      </c>
      <c r="AX69" s="71">
        <f>IF(ISNUMBER(MATCH(AX$4,'Standardised Costs'!$E$82:$I$82,0)),'Standardised Costs'!$C$82,0)*Calculations!$C$19</f>
        <v>0</v>
      </c>
      <c r="AY69" s="71">
        <f>IF(ISNUMBER(MATCH(AY$4,'Standardised Costs'!$E$82:$I$82,0)),'Standardised Costs'!$C$82,0)*Calculations!$C$19</f>
        <v>0</v>
      </c>
      <c r="AZ69" s="71">
        <f>IF(ISNUMBER(MATCH(AZ$4,'Standardised Costs'!$E$82:$I$82,0)),'Standardised Costs'!$C$82,0)*Calculations!$C$19</f>
        <v>0</v>
      </c>
      <c r="BA69" s="71">
        <f>IF(ISNUMBER(MATCH(BA$4,'Standardised Costs'!$E$82:$I$82,0)),'Standardised Costs'!$C$82,0)*Calculations!$C$19</f>
        <v>0</v>
      </c>
      <c r="BB69" s="71">
        <f>IF(ISNUMBER(MATCH(BB$4,'Standardised Costs'!$E$82:$I$82,0)),'Standardised Costs'!$C$82,0)*Calculations!$C$19</f>
        <v>0</v>
      </c>
      <c r="BC69" s="71">
        <f>IF(ISNUMBER(MATCH(BC$4,'Standardised Costs'!$E$82:$I$82,0)),'Standardised Costs'!$C$82,0)*Calculations!$C$19</f>
        <v>0</v>
      </c>
      <c r="BD69" s="71">
        <f>IF(ISNUMBER(MATCH(BD$4,'Standardised Costs'!$E$82:$I$82,0)),'Standardised Costs'!$C$82,0)*Calculations!$C$19</f>
        <v>0</v>
      </c>
      <c r="BE69" s="71">
        <f>IF(ISNUMBER(MATCH(BE$4,'Standardised Costs'!$E$82:$I$82,0)),'Standardised Costs'!$C$82,0)*Calculations!$C$19</f>
        <v>0</v>
      </c>
      <c r="BF69" s="71">
        <f>IF(ISNUMBER(MATCH(BF$4,'Standardised Costs'!$E$82:$I$82,0)),'Standardised Costs'!$C$82,0)*Calculations!$C$19</f>
        <v>0</v>
      </c>
      <c r="BG69" s="71">
        <f>IF(ISNUMBER(MATCH(BG$4,'Standardised Costs'!$E$82:$I$82,0)),'Standardised Costs'!$C$82,0)*Calculations!$C$19</f>
        <v>0</v>
      </c>
      <c r="BH69" s="71">
        <f>IF(ISNUMBER(MATCH(BH$4,'Standardised Costs'!$E$82:$I$82,0)),'Standardised Costs'!$C$82,0)*Calculations!$C$19</f>
        <v>0</v>
      </c>
      <c r="BI69" s="71">
        <f>IF(ISNUMBER(MATCH(BI$4,'Standardised Costs'!$E$82:$I$82,0)),'Standardised Costs'!$C$82,0)*Calculations!$C$19</f>
        <v>0</v>
      </c>
      <c r="BJ69" s="71">
        <f>IF(ISNUMBER(MATCH(BJ$4,'Standardised Costs'!$E$82:$I$82,0)),'Standardised Costs'!$C$82,0)*Calculations!$C$19</f>
        <v>0</v>
      </c>
      <c r="BK69" s="71">
        <f>IF(ISNUMBER(MATCH(BK$4,'Standardised Costs'!$E$82:$I$82,0)),'Standardised Costs'!$C$82,0)*Calculations!$C$19</f>
        <v>0</v>
      </c>
      <c r="BL69" s="71">
        <f>IF(ISNUMBER(MATCH(BL$4,'Standardised Costs'!$E$82:$I$82,0)),'Standardised Costs'!$C$82,0)*Calculations!$C$19</f>
        <v>0</v>
      </c>
      <c r="BM69" s="71">
        <f>IF(ISNUMBER(MATCH(BM$4,'Standardised Costs'!$E$82:$I$82,0)),'Standardised Costs'!$C$82,0)*Calculations!$C$19</f>
        <v>0</v>
      </c>
      <c r="BN69" s="71">
        <f>IF(ISNUMBER(MATCH(BN$4,'Standardised Costs'!$E$82:$I$82,0)),'Standardised Costs'!$C$82,0)*Calculations!$C$19</f>
        <v>0</v>
      </c>
      <c r="BO69" s="71">
        <f>IF(ISNUMBER(MATCH(BO$4,'Standardised Costs'!$E$82:$I$82,0)),'Standardised Costs'!$C$82,0)*Calculations!$C$19</f>
        <v>0</v>
      </c>
      <c r="BP69" s="71">
        <f>IF(ISNUMBER(MATCH(BP$4,'Standardised Costs'!$E$82:$I$82,0)),'Standardised Costs'!$C$82,0)*Calculations!$C$19</f>
        <v>0</v>
      </c>
      <c r="BQ69" s="71">
        <f>IF(ISNUMBER(MATCH(BQ$4,'Standardised Costs'!$E$82:$I$82,0)),'Standardised Costs'!$C$82,0)*Calculations!$C$19</f>
        <v>0</v>
      </c>
      <c r="BR69" s="71">
        <f>IF(ISNUMBER(MATCH(BR$4,'Standardised Costs'!$E$82:$I$82,0)),'Standardised Costs'!$C$82,0)*Calculations!$C$19</f>
        <v>0</v>
      </c>
      <c r="BS69" s="71">
        <f>IF(ISNUMBER(MATCH(BS$4,'Standardised Costs'!$E$82:$I$82,0)),'Standardised Costs'!$C$82,0)*Calculations!$C$19</f>
        <v>0</v>
      </c>
      <c r="BT69" s="71">
        <f>IF(ISNUMBER(MATCH(BT$4,'Standardised Costs'!$E$82:$I$82,0)),'Standardised Costs'!$C$82,0)*Calculations!$C$19</f>
        <v>0</v>
      </c>
      <c r="BU69" s="71">
        <f>IF(ISNUMBER(MATCH(BU$4,'Standardised Costs'!$E$82:$I$82,0)),'Standardised Costs'!$C$82,0)*Calculations!$C$19</f>
        <v>0</v>
      </c>
      <c r="BV69" s="71">
        <f>IF(ISNUMBER(MATCH(BV$4,'Standardised Costs'!$E$82:$I$82,0)),'Standardised Costs'!$C$82,0)*Calculations!$C$19</f>
        <v>0</v>
      </c>
      <c r="BW69" s="71">
        <f>IF(ISNUMBER(MATCH(BW$4,'Standardised Costs'!$E$82:$I$82,0)),'Standardised Costs'!$C$82,0)*Calculations!$C$19</f>
        <v>0</v>
      </c>
      <c r="BX69" s="71">
        <f>IF(ISNUMBER(MATCH(BX$4,'Standardised Costs'!$E$82:$I$82,0)),'Standardised Costs'!$C$82,0)*Calculations!$C$19</f>
        <v>0</v>
      </c>
      <c r="BY69" s="71">
        <f>IF(ISNUMBER(MATCH(BY$4,'Standardised Costs'!$E$82:$I$82,0)),'Standardised Costs'!$C$82,0)*Calculations!$C$19</f>
        <v>0</v>
      </c>
      <c r="BZ69" s="71">
        <f>IF(ISNUMBER(MATCH(BZ$4,'Standardised Costs'!$E$82:$I$82,0)),'Standardised Costs'!$C$82,0)*Calculations!$C$19</f>
        <v>0</v>
      </c>
      <c r="CA69" s="71">
        <f>IF(ISNUMBER(MATCH(CA$4,'Standardised Costs'!$E$82:$I$82,0)),'Standardised Costs'!$C$82,0)*Calculations!$C$19</f>
        <v>0</v>
      </c>
      <c r="CB69" s="71">
        <f>IF(ISNUMBER(MATCH(CB$4,'Standardised Costs'!$E$82:$I$82,0)),'Standardised Costs'!$C$82,0)*Calculations!$C$19</f>
        <v>0</v>
      </c>
      <c r="CC69" s="71">
        <f>IF(ISNUMBER(MATCH(CC$4,'Standardised Costs'!$E$82:$I$82,0)),'Standardised Costs'!$C$82,0)*Calculations!$C$19</f>
        <v>0</v>
      </c>
      <c r="CD69" s="71">
        <f>IF(ISNUMBER(MATCH(CD$4,'Standardised Costs'!$E$82:$I$82,0)),'Standardised Costs'!$C$82,0)*Calculations!$C$19</f>
        <v>0</v>
      </c>
      <c r="CE69" s="71">
        <f>IF(ISNUMBER(MATCH(CE$4,'Standardised Costs'!$E$82:$I$82,0)),'Standardised Costs'!$C$82,0)*Calculations!$C$19</f>
        <v>0</v>
      </c>
      <c r="CF69" s="71">
        <f>IF(ISNUMBER(MATCH(CF$4,'Standardised Costs'!$E$82:$I$82,0)),'Standardised Costs'!$C$82,0)*Calculations!$C$19</f>
        <v>0</v>
      </c>
      <c r="CG69" s="71">
        <f>IF(ISNUMBER(MATCH(CG$4,'Standardised Costs'!$E$82:$I$82,0)),'Standardised Costs'!$C$82,0)*Calculations!$C$19</f>
        <v>0</v>
      </c>
      <c r="CH69" s="71">
        <f>IF(ISNUMBER(MATCH(CH$4,'Standardised Costs'!$E$82:$I$82,0)),'Standardised Costs'!$C$82,0)*Calculations!$C$19</f>
        <v>0</v>
      </c>
      <c r="CI69" s="71">
        <f>IF(ISNUMBER(MATCH(CI$4,'Standardised Costs'!$E$82:$I$82,0)),'Standardised Costs'!$C$82,0)*Calculations!$C$19</f>
        <v>0</v>
      </c>
      <c r="CJ69" s="71">
        <f>IF(ISNUMBER(MATCH(CJ$4,'Standardised Costs'!$E$82:$I$82,0)),'Standardised Costs'!$C$82,0)*Calculations!$C$19</f>
        <v>0</v>
      </c>
      <c r="CK69" s="71">
        <f>IF(ISNUMBER(MATCH(CK$4,'Standardised Costs'!$E$82:$I$82,0)),'Standardised Costs'!$C$82,0)*Calculations!$C$19</f>
        <v>0</v>
      </c>
      <c r="CL69" s="71">
        <f>IF(ISNUMBER(MATCH(CL$4,'Standardised Costs'!$E$82:$I$82,0)),'Standardised Costs'!$C$82,0)*Calculations!$C$19</f>
        <v>0</v>
      </c>
      <c r="CM69" s="71">
        <f>IF(ISNUMBER(MATCH(CM$4,'Standardised Costs'!$E$82:$I$82,0)),'Standardised Costs'!$C$82,0)*Calculations!$C$19</f>
        <v>0</v>
      </c>
      <c r="CN69" s="71">
        <f>IF(ISNUMBER(MATCH(CN$4,'Standardised Costs'!$E$82:$I$82,0)),'Standardised Costs'!$C$82,0)*Calculations!$C$19</f>
        <v>0</v>
      </c>
      <c r="CO69" s="71">
        <f>IF(ISNUMBER(MATCH(CO$4,'Standardised Costs'!$E$82:$I$82,0)),'Standardised Costs'!$C$82,0)*Calculations!$C$19</f>
        <v>0</v>
      </c>
      <c r="CP69" s="71">
        <f>IF(ISNUMBER(MATCH(CP$4,'Standardised Costs'!$E$82:$I$82,0)),'Standardised Costs'!$C$82,0)*Calculations!$C$19</f>
        <v>0</v>
      </c>
      <c r="CQ69" s="71">
        <f>IF(ISNUMBER(MATCH(CQ$4,'Standardised Costs'!$E$82:$I$82,0)),'Standardised Costs'!$C$82,0)*Calculations!$C$19</f>
        <v>0</v>
      </c>
      <c r="CR69" s="71">
        <f>IF(ISNUMBER(MATCH(CR$4,'Standardised Costs'!$E$82:$I$82,0)),'Standardised Costs'!$C$82,0)*Calculations!$C$19</f>
        <v>0</v>
      </c>
      <c r="CS69" s="71">
        <f>IF(ISNUMBER(MATCH(CS$4,'Standardised Costs'!$E$82:$I$82,0)),'Standardised Costs'!$C$82,0)*Calculations!$C$19</f>
        <v>0</v>
      </c>
      <c r="CT69" s="71">
        <f>IF(ISNUMBER(MATCH(CT$4,'Standardised Costs'!$E$82:$I$82,0)),'Standardised Costs'!$C$82,0)*Calculations!$C$19</f>
        <v>0</v>
      </c>
      <c r="CU69" s="71">
        <f>IF(ISNUMBER(MATCH(CU$4,'Standardised Costs'!$E$82:$I$82,0)),'Standardised Costs'!$C$82,0)*Calculations!$C$19</f>
        <v>0</v>
      </c>
      <c r="CV69" s="71">
        <f>IF(ISNUMBER(MATCH(CV$4,'Standardised Costs'!$E$82:$I$82,0)),'Standardised Costs'!$C$82,0)*Calculations!$C$19</f>
        <v>0</v>
      </c>
      <c r="CW69" s="71">
        <f>IF(ISNUMBER(MATCH(CW$4,'Standardised Costs'!$E$82:$I$82,0)),'Standardised Costs'!$C$82,0)*Calculations!$C$19</f>
        <v>0</v>
      </c>
      <c r="CX69" s="71">
        <f>IF(ISNUMBER(MATCH(CX$4,'Standardised Costs'!$E$82:$I$82,0)),'Standardised Costs'!$C$82,0)*Calculations!$C$19</f>
        <v>0</v>
      </c>
      <c r="CY69" s="71">
        <f>IF(ISNUMBER(MATCH(CY$4,'Standardised Costs'!$E$82:$I$82,0)),'Standardised Costs'!$C$82,0)*Calculations!$C$19</f>
        <v>0</v>
      </c>
    </row>
    <row r="70" spans="1:103" s="68" customFormat="1" ht="12.75" customHeight="1" x14ac:dyDescent="0.2">
      <c r="A70" s="328"/>
      <c r="B70" s="73" t="s">
        <v>244</v>
      </c>
      <c r="C70" s="72">
        <f t="shared" si="1"/>
        <v>0</v>
      </c>
      <c r="D70" s="71">
        <f>IF(ISNUMBER(MATCH(D$4,'Standardised Costs'!$E$73:$I$73,0)),'Standardised Costs'!$C$73,0)*SUM(Calculations!$C$20:$C$21)</f>
        <v>0</v>
      </c>
      <c r="E70" s="71">
        <f>IF(ISNUMBER(MATCH(E$4,'Standardised Costs'!$E$73:$I$73,0)),'Standardised Costs'!$C$73,0)*SUM(Calculations!$C$20:$C$21)</f>
        <v>0</v>
      </c>
      <c r="F70" s="71">
        <f>IF(ISNUMBER(MATCH(F$4,'Standardised Costs'!$E$73:$I$73,0)),'Standardised Costs'!$C$73,0)*SUM(Calculations!$C$20:$C$21)</f>
        <v>0</v>
      </c>
      <c r="G70" s="71">
        <f>IF(ISNUMBER(MATCH(G$4,'Standardised Costs'!$E$73:$I$73,0)),'Standardised Costs'!$C$73,0)*SUM(Calculations!$C$20:$C$21)</f>
        <v>0</v>
      </c>
      <c r="H70" s="71">
        <f>IF(ISNUMBER(MATCH(H$4,'Standardised Costs'!$E$73:$I$73,0)),'Standardised Costs'!$C$73,0)*SUM(Calculations!$C$20:$C$21)</f>
        <v>0</v>
      </c>
      <c r="I70" s="71">
        <f>IF(ISNUMBER(MATCH(I$4,'Standardised Costs'!$E$73:$I$73,0)),'Standardised Costs'!$C$73,0)*SUM(Calculations!$C$20:$C$21)</f>
        <v>0</v>
      </c>
      <c r="J70" s="71">
        <f>IF(ISNUMBER(MATCH(J$4,'Standardised Costs'!$E$73:$I$73,0)),'Standardised Costs'!$C$73,0)*SUM(Calculations!$C$20:$C$21)</f>
        <v>0</v>
      </c>
      <c r="K70" s="71">
        <f>IF(ISNUMBER(MATCH(K$4,'Standardised Costs'!$E$73:$I$73,0)),'Standardised Costs'!$C$73,0)*SUM(Calculations!$C$20:$C$21)</f>
        <v>0</v>
      </c>
      <c r="L70" s="71">
        <f>IF(ISNUMBER(MATCH(L$4,'Standardised Costs'!$E$73:$I$73,0)),'Standardised Costs'!$C$73,0)*SUM(Calculations!$C$20:$C$21)</f>
        <v>0</v>
      </c>
      <c r="M70" s="71">
        <f>IF(ISNUMBER(MATCH(M$4,'Standardised Costs'!$E$73:$I$73,0)),'Standardised Costs'!$C$73,0)*SUM(Calculations!$C$20:$C$21)</f>
        <v>0</v>
      </c>
      <c r="N70" s="71">
        <f>IF(ISNUMBER(MATCH(N$4,'Standardised Costs'!$E$73:$I$73,0)),'Standardised Costs'!$C$73,0)*SUM(Calculations!$C$20:$C$21)</f>
        <v>0</v>
      </c>
      <c r="O70" s="71">
        <f>IF(ISNUMBER(MATCH(O$4,'Standardised Costs'!$E$73:$I$73,0)),'Standardised Costs'!$C$73,0)*SUM(Calculations!$C$20:$C$21)</f>
        <v>0</v>
      </c>
      <c r="P70" s="71">
        <f>IF(ISNUMBER(MATCH(P$4,'Standardised Costs'!$E$73:$I$73,0)),'Standardised Costs'!$C$73,0)*SUM(Calculations!$C$20:$C$21)</f>
        <v>0</v>
      </c>
      <c r="Q70" s="71">
        <f>IF(ISNUMBER(MATCH(Q$4,'Standardised Costs'!$E$73:$I$73,0)),'Standardised Costs'!$C$73,0)*SUM(Calculations!$C$20:$C$21)</f>
        <v>0</v>
      </c>
      <c r="R70" s="71">
        <f>IF(ISNUMBER(MATCH(R$4,'Standardised Costs'!$E$73:$I$73,0)),'Standardised Costs'!$C$73,0)*SUM(Calculations!$C$20:$C$21)</f>
        <v>0</v>
      </c>
      <c r="S70" s="71">
        <f>IF(ISNUMBER(MATCH(S$4,'Standardised Costs'!$E$73:$I$73,0)),'Standardised Costs'!$C$73,0)*SUM(Calculations!$C$20:$C$21)</f>
        <v>0</v>
      </c>
      <c r="T70" s="71">
        <f>IF(ISNUMBER(MATCH(T$4,'Standardised Costs'!$E$73:$I$73,0)),'Standardised Costs'!$C$73,0)*SUM(Calculations!$C$20:$C$21)</f>
        <v>0</v>
      </c>
      <c r="U70" s="71">
        <f>IF(ISNUMBER(MATCH(U$4,'Standardised Costs'!$E$73:$I$73,0)),'Standardised Costs'!$C$73,0)*SUM(Calculations!$C$20:$C$21)</f>
        <v>0</v>
      </c>
      <c r="V70" s="71">
        <f>IF(ISNUMBER(MATCH(V$4,'Standardised Costs'!$E$73:$I$73,0)),'Standardised Costs'!$C$73,0)*SUM(Calculations!$C$20:$C$21)</f>
        <v>0</v>
      </c>
      <c r="W70" s="71">
        <f>IF(ISNUMBER(MATCH(W$4,'Standardised Costs'!$E$73:$I$73,0)),'Standardised Costs'!$C$73,0)*SUM(Calculations!$C$20:$C$21)</f>
        <v>0</v>
      </c>
      <c r="X70" s="71">
        <f>IF(ISNUMBER(MATCH(X$4,'Standardised Costs'!$E$73:$I$73,0)),'Standardised Costs'!$C$73,0)*SUM(Calculations!$C$20:$C$21)</f>
        <v>0</v>
      </c>
      <c r="Y70" s="71">
        <f>IF(ISNUMBER(MATCH(Y$4,'Standardised Costs'!$E$73:$I$73,0)),'Standardised Costs'!$C$73,0)*SUM(Calculations!$C$20:$C$21)</f>
        <v>0</v>
      </c>
      <c r="Z70" s="71">
        <f>IF(ISNUMBER(MATCH(Z$4,'Standardised Costs'!$E$73:$I$73,0)),'Standardised Costs'!$C$73,0)*SUM(Calculations!$C$20:$C$21)</f>
        <v>0</v>
      </c>
      <c r="AA70" s="71">
        <f>IF(ISNUMBER(MATCH(AA$4,'Standardised Costs'!$E$73:$I$73,0)),'Standardised Costs'!$C$73,0)*SUM(Calculations!$C$20:$C$21)</f>
        <v>0</v>
      </c>
      <c r="AB70" s="71">
        <f>IF(ISNUMBER(MATCH(AB$4,'Standardised Costs'!$E$73:$I$73,0)),'Standardised Costs'!$C$73,0)*SUM(Calculations!$C$20:$C$21)</f>
        <v>0</v>
      </c>
      <c r="AC70" s="71">
        <f>IF(ISNUMBER(MATCH(AC$4,'Standardised Costs'!$E$73:$I$73,0)),'Standardised Costs'!$C$73,0)*SUM(Calculations!$C$20:$C$21)</f>
        <v>0</v>
      </c>
      <c r="AD70" s="71">
        <f>IF(ISNUMBER(MATCH(AD$4,'Standardised Costs'!$E$73:$I$73,0)),'Standardised Costs'!$C$73,0)*SUM(Calculations!$C$20:$C$21)</f>
        <v>0</v>
      </c>
      <c r="AE70" s="71">
        <f>IF(ISNUMBER(MATCH(AE$4,'Standardised Costs'!$E$73:$I$73,0)),'Standardised Costs'!$C$73,0)*SUM(Calculations!$C$20:$C$21)</f>
        <v>0</v>
      </c>
      <c r="AF70" s="71">
        <f>IF(ISNUMBER(MATCH(AF$4,'Standardised Costs'!$E$73:$I$73,0)),'Standardised Costs'!$C$73,0)*SUM(Calculations!$C$20:$C$21)</f>
        <v>0</v>
      </c>
      <c r="AG70" s="71">
        <f>IF(ISNUMBER(MATCH(AG$4,'Standardised Costs'!$E$73:$I$73,0)),'Standardised Costs'!$C$73,0)*SUM(Calculations!$C$20:$C$21)</f>
        <v>0</v>
      </c>
      <c r="AH70" s="71">
        <f>IF(ISNUMBER(MATCH(AH$4,'Standardised Costs'!$E$73:$I$73,0)),'Standardised Costs'!$C$73,0)*SUM(Calculations!$C$20:$C$21)</f>
        <v>0</v>
      </c>
      <c r="AI70" s="71">
        <f>IF(ISNUMBER(MATCH(AI$4,'Standardised Costs'!$E$73:$I$73,0)),'Standardised Costs'!$C$73,0)*SUM(Calculations!$C$20:$C$21)</f>
        <v>0</v>
      </c>
      <c r="AJ70" s="71">
        <f>IF(ISNUMBER(MATCH(AJ$4,'Standardised Costs'!$E$73:$I$73,0)),'Standardised Costs'!$C$73,0)*SUM(Calculations!$C$20:$C$21)</f>
        <v>0</v>
      </c>
      <c r="AK70" s="71">
        <f>IF(ISNUMBER(MATCH(AK$4,'Standardised Costs'!$E$73:$I$73,0)),'Standardised Costs'!$C$73,0)*SUM(Calculations!$C$20:$C$21)</f>
        <v>0</v>
      </c>
      <c r="AL70" s="71">
        <f>IF(ISNUMBER(MATCH(AL$4,'Standardised Costs'!$E$73:$I$73,0)),'Standardised Costs'!$C$73,0)*SUM(Calculations!$C$20:$C$21)</f>
        <v>0</v>
      </c>
      <c r="AM70" s="71">
        <f>IF(ISNUMBER(MATCH(AM$4,'Standardised Costs'!$E$73:$I$73,0)),'Standardised Costs'!$C$73,0)*SUM(Calculations!$C$20:$C$21)</f>
        <v>0</v>
      </c>
      <c r="AN70" s="71">
        <f>IF(ISNUMBER(MATCH(AN$4,'Standardised Costs'!$E$73:$I$73,0)),'Standardised Costs'!$C$73,0)*SUM(Calculations!$C$20:$C$21)</f>
        <v>0</v>
      </c>
      <c r="AO70" s="71">
        <f>IF(ISNUMBER(MATCH(AO$4,'Standardised Costs'!$E$73:$I$73,0)),'Standardised Costs'!$C$73,0)*SUM(Calculations!$C$20:$C$21)</f>
        <v>0</v>
      </c>
      <c r="AP70" s="71">
        <f>IF(ISNUMBER(MATCH(AP$4,'Standardised Costs'!$E$73:$I$73,0)),'Standardised Costs'!$C$73,0)*SUM(Calculations!$C$20:$C$21)</f>
        <v>0</v>
      </c>
      <c r="AQ70" s="71">
        <f>IF(ISNUMBER(MATCH(AQ$4,'Standardised Costs'!$E$73:$I$73,0)),'Standardised Costs'!$C$73,0)*SUM(Calculations!$C$20:$C$21)</f>
        <v>0</v>
      </c>
      <c r="AR70" s="71">
        <f>IF(ISNUMBER(MATCH(AR$4,'Standardised Costs'!$E$73:$I$73,0)),'Standardised Costs'!$C$73,0)*SUM(Calculations!$C$20:$C$21)</f>
        <v>0</v>
      </c>
      <c r="AS70" s="71">
        <f>IF(ISNUMBER(MATCH(AS$4,'Standardised Costs'!$E$73:$I$73,0)),'Standardised Costs'!$C$73,0)*SUM(Calculations!$C$20:$C$21)</f>
        <v>0</v>
      </c>
      <c r="AT70" s="71">
        <f>IF(ISNUMBER(MATCH(AT$4,'Standardised Costs'!$E$73:$I$73,0)),'Standardised Costs'!$C$73,0)*SUM(Calculations!$C$20:$C$21)</f>
        <v>0</v>
      </c>
      <c r="AU70" s="71">
        <f>IF(ISNUMBER(MATCH(AU$4,'Standardised Costs'!$E$73:$I$73,0)),'Standardised Costs'!$C$73,0)*SUM(Calculations!$C$20:$C$21)</f>
        <v>0</v>
      </c>
      <c r="AV70" s="71">
        <f>IF(ISNUMBER(MATCH(AV$4,'Standardised Costs'!$E$73:$I$73,0)),'Standardised Costs'!$C$73,0)*SUM(Calculations!$C$20:$C$21)</f>
        <v>0</v>
      </c>
      <c r="AW70" s="71">
        <f>IF(ISNUMBER(MATCH(AW$4,'Standardised Costs'!$E$73:$I$73,0)),'Standardised Costs'!$C$73,0)*SUM(Calculations!$C$20:$C$21)</f>
        <v>0</v>
      </c>
      <c r="AX70" s="71">
        <f>IF(ISNUMBER(MATCH(AX$4,'Standardised Costs'!$E$73:$I$73,0)),'Standardised Costs'!$C$73,0)*SUM(Calculations!$C$20:$C$21)</f>
        <v>0</v>
      </c>
      <c r="AY70" s="71">
        <f>IF(ISNUMBER(MATCH(AY$4,'Standardised Costs'!$E$73:$I$73,0)),'Standardised Costs'!$C$73,0)*SUM(Calculations!$C$20:$C$21)</f>
        <v>0</v>
      </c>
      <c r="AZ70" s="71">
        <f>IF(ISNUMBER(MATCH(AZ$4,'Standardised Costs'!$E$73:$I$73,0)),'Standardised Costs'!$C$73,0)*SUM(Calculations!$C$20:$C$21)</f>
        <v>0</v>
      </c>
      <c r="BA70" s="71">
        <f>IF(ISNUMBER(MATCH(BA$4,'Standardised Costs'!$E$73:$I$73,0)),'Standardised Costs'!$C$73,0)*SUM(Calculations!$C$20:$C$21)</f>
        <v>0</v>
      </c>
      <c r="BB70" s="71">
        <f>IF(ISNUMBER(MATCH(BB$4,'Standardised Costs'!$E$73:$I$73,0)),'Standardised Costs'!$C$73,0)*SUM(Calculations!$C$20:$C$21)</f>
        <v>0</v>
      </c>
      <c r="BC70" s="71">
        <f>IF(ISNUMBER(MATCH(BC$4,'Standardised Costs'!$E$73:$I$73,0)),'Standardised Costs'!$C$73,0)*SUM(Calculations!$C$20:$C$21)</f>
        <v>0</v>
      </c>
      <c r="BD70" s="71">
        <f>IF(ISNUMBER(MATCH(BD$4,'Standardised Costs'!$E$73:$I$73,0)),'Standardised Costs'!$C$73,0)*SUM(Calculations!$C$20:$C$21)</f>
        <v>0</v>
      </c>
      <c r="BE70" s="71">
        <f>IF(ISNUMBER(MATCH(BE$4,'Standardised Costs'!$E$73:$I$73,0)),'Standardised Costs'!$C$73,0)*SUM(Calculations!$C$20:$C$21)</f>
        <v>0</v>
      </c>
      <c r="BF70" s="71">
        <f>IF(ISNUMBER(MATCH(BF$4,'Standardised Costs'!$E$73:$I$73,0)),'Standardised Costs'!$C$73,0)*SUM(Calculations!$C$20:$C$21)</f>
        <v>0</v>
      </c>
      <c r="BG70" s="71">
        <f>IF(ISNUMBER(MATCH(BG$4,'Standardised Costs'!$E$73:$I$73,0)),'Standardised Costs'!$C$73,0)*SUM(Calculations!$C$20:$C$21)</f>
        <v>0</v>
      </c>
      <c r="BH70" s="71">
        <f>IF(ISNUMBER(MATCH(BH$4,'Standardised Costs'!$E$73:$I$73,0)),'Standardised Costs'!$C$73,0)*SUM(Calculations!$C$20:$C$21)</f>
        <v>0</v>
      </c>
      <c r="BI70" s="71">
        <f>IF(ISNUMBER(MATCH(BI$4,'Standardised Costs'!$E$73:$I$73,0)),'Standardised Costs'!$C$73,0)*SUM(Calculations!$C$20:$C$21)</f>
        <v>0</v>
      </c>
      <c r="BJ70" s="71">
        <f>IF(ISNUMBER(MATCH(BJ$4,'Standardised Costs'!$E$73:$I$73,0)),'Standardised Costs'!$C$73,0)*SUM(Calculations!$C$20:$C$21)</f>
        <v>0</v>
      </c>
      <c r="BK70" s="71">
        <f>IF(ISNUMBER(MATCH(BK$4,'Standardised Costs'!$E$73:$I$73,0)),'Standardised Costs'!$C$73,0)*SUM(Calculations!$C$20:$C$21)</f>
        <v>0</v>
      </c>
      <c r="BL70" s="71">
        <f>IF(ISNUMBER(MATCH(BL$4,'Standardised Costs'!$E$73:$I$73,0)),'Standardised Costs'!$C$73,0)*SUM(Calculations!$C$20:$C$21)</f>
        <v>0</v>
      </c>
      <c r="BM70" s="71">
        <f>IF(ISNUMBER(MATCH(BM$4,'Standardised Costs'!$E$73:$I$73,0)),'Standardised Costs'!$C$73,0)*SUM(Calculations!$C$20:$C$21)</f>
        <v>0</v>
      </c>
      <c r="BN70" s="71">
        <f>IF(ISNUMBER(MATCH(BN$4,'Standardised Costs'!$E$73:$I$73,0)),'Standardised Costs'!$C$73,0)*SUM(Calculations!$C$20:$C$21)</f>
        <v>0</v>
      </c>
      <c r="BO70" s="71">
        <f>IF(ISNUMBER(MATCH(BO$4,'Standardised Costs'!$E$73:$I$73,0)),'Standardised Costs'!$C$73,0)*SUM(Calculations!$C$20:$C$21)</f>
        <v>0</v>
      </c>
      <c r="BP70" s="71">
        <f>IF(ISNUMBER(MATCH(BP$4,'Standardised Costs'!$E$73:$I$73,0)),'Standardised Costs'!$C$73,0)*SUM(Calculations!$C$20:$C$21)</f>
        <v>0</v>
      </c>
      <c r="BQ70" s="71">
        <f>IF(ISNUMBER(MATCH(BQ$4,'Standardised Costs'!$E$73:$I$73,0)),'Standardised Costs'!$C$73,0)*SUM(Calculations!$C$20:$C$21)</f>
        <v>0</v>
      </c>
      <c r="BR70" s="71">
        <f>IF(ISNUMBER(MATCH(BR$4,'Standardised Costs'!$E$73:$I$73,0)),'Standardised Costs'!$C$73,0)*SUM(Calculations!$C$20:$C$21)</f>
        <v>0</v>
      </c>
      <c r="BS70" s="71">
        <f>IF(ISNUMBER(MATCH(BS$4,'Standardised Costs'!$E$73:$I$73,0)),'Standardised Costs'!$C$73,0)*SUM(Calculations!$C$20:$C$21)</f>
        <v>0</v>
      </c>
      <c r="BT70" s="71">
        <f>IF(ISNUMBER(MATCH(BT$4,'Standardised Costs'!$E$73:$I$73,0)),'Standardised Costs'!$C$73,0)*SUM(Calculations!$C$20:$C$21)</f>
        <v>0</v>
      </c>
      <c r="BU70" s="71">
        <f>IF(ISNUMBER(MATCH(BU$4,'Standardised Costs'!$E$73:$I$73,0)),'Standardised Costs'!$C$73,0)*SUM(Calculations!$C$20:$C$21)</f>
        <v>0</v>
      </c>
      <c r="BV70" s="71">
        <f>IF(ISNUMBER(MATCH(BV$4,'Standardised Costs'!$E$73:$I$73,0)),'Standardised Costs'!$C$73,0)*SUM(Calculations!$C$20:$C$21)</f>
        <v>0</v>
      </c>
      <c r="BW70" s="71">
        <f>IF(ISNUMBER(MATCH(BW$4,'Standardised Costs'!$E$73:$I$73,0)),'Standardised Costs'!$C$73,0)*SUM(Calculations!$C$20:$C$21)</f>
        <v>0</v>
      </c>
      <c r="BX70" s="71">
        <f>IF(ISNUMBER(MATCH(BX$4,'Standardised Costs'!$E$73:$I$73,0)),'Standardised Costs'!$C$73,0)*SUM(Calculations!$C$20:$C$21)</f>
        <v>0</v>
      </c>
      <c r="BY70" s="71">
        <f>IF(ISNUMBER(MATCH(BY$4,'Standardised Costs'!$E$73:$I$73,0)),'Standardised Costs'!$C$73,0)*SUM(Calculations!$C$20:$C$21)</f>
        <v>0</v>
      </c>
      <c r="BZ70" s="71">
        <f>IF(ISNUMBER(MATCH(BZ$4,'Standardised Costs'!$E$73:$I$73,0)),'Standardised Costs'!$C$73,0)*SUM(Calculations!$C$20:$C$21)</f>
        <v>0</v>
      </c>
      <c r="CA70" s="71">
        <f>IF(ISNUMBER(MATCH(CA$4,'Standardised Costs'!$E$73:$I$73,0)),'Standardised Costs'!$C$73,0)*SUM(Calculations!$C$20:$C$21)</f>
        <v>0</v>
      </c>
      <c r="CB70" s="71">
        <f>IF(ISNUMBER(MATCH(CB$4,'Standardised Costs'!$E$73:$I$73,0)),'Standardised Costs'!$C$73,0)*SUM(Calculations!$C$20:$C$21)</f>
        <v>0</v>
      </c>
      <c r="CC70" s="71">
        <f>IF(ISNUMBER(MATCH(CC$4,'Standardised Costs'!$E$73:$I$73,0)),'Standardised Costs'!$C$73,0)*SUM(Calculations!$C$20:$C$21)</f>
        <v>0</v>
      </c>
      <c r="CD70" s="71">
        <f>IF(ISNUMBER(MATCH(CD$4,'Standardised Costs'!$E$73:$I$73,0)),'Standardised Costs'!$C$73,0)*SUM(Calculations!$C$20:$C$21)</f>
        <v>0</v>
      </c>
      <c r="CE70" s="71">
        <f>IF(ISNUMBER(MATCH(CE$4,'Standardised Costs'!$E$73:$I$73,0)),'Standardised Costs'!$C$73,0)*SUM(Calculations!$C$20:$C$21)</f>
        <v>0</v>
      </c>
      <c r="CF70" s="71">
        <f>IF(ISNUMBER(MATCH(CF$4,'Standardised Costs'!$E$73:$I$73,0)),'Standardised Costs'!$C$73,0)*SUM(Calculations!$C$20:$C$21)</f>
        <v>0</v>
      </c>
      <c r="CG70" s="71">
        <f>IF(ISNUMBER(MATCH(CG$4,'Standardised Costs'!$E$73:$I$73,0)),'Standardised Costs'!$C$73,0)*SUM(Calculations!$C$20:$C$21)</f>
        <v>0</v>
      </c>
      <c r="CH70" s="71">
        <f>IF(ISNUMBER(MATCH(CH$4,'Standardised Costs'!$E$73:$I$73,0)),'Standardised Costs'!$C$73,0)*SUM(Calculations!$C$20:$C$21)</f>
        <v>0</v>
      </c>
      <c r="CI70" s="71">
        <f>IF(ISNUMBER(MATCH(CI$4,'Standardised Costs'!$E$73:$I$73,0)),'Standardised Costs'!$C$73,0)*SUM(Calculations!$C$20:$C$21)</f>
        <v>0</v>
      </c>
      <c r="CJ70" s="71">
        <f>IF(ISNUMBER(MATCH(CJ$4,'Standardised Costs'!$E$73:$I$73,0)),'Standardised Costs'!$C$73,0)*SUM(Calculations!$C$20:$C$21)</f>
        <v>0</v>
      </c>
      <c r="CK70" s="71">
        <f>IF(ISNUMBER(MATCH(CK$4,'Standardised Costs'!$E$73:$I$73,0)),'Standardised Costs'!$C$73,0)*SUM(Calculations!$C$20:$C$21)</f>
        <v>0</v>
      </c>
      <c r="CL70" s="71">
        <f>IF(ISNUMBER(MATCH(CL$4,'Standardised Costs'!$E$73:$I$73,0)),'Standardised Costs'!$C$73,0)*SUM(Calculations!$C$20:$C$21)</f>
        <v>0</v>
      </c>
      <c r="CM70" s="71">
        <f>IF(ISNUMBER(MATCH(CM$4,'Standardised Costs'!$E$73:$I$73,0)),'Standardised Costs'!$C$73,0)*SUM(Calculations!$C$20:$C$21)</f>
        <v>0</v>
      </c>
      <c r="CN70" s="71">
        <f>IF(ISNUMBER(MATCH(CN$4,'Standardised Costs'!$E$73:$I$73,0)),'Standardised Costs'!$C$73,0)*SUM(Calculations!$C$20:$C$21)</f>
        <v>0</v>
      </c>
      <c r="CO70" s="71">
        <f>IF(ISNUMBER(MATCH(CO$4,'Standardised Costs'!$E$73:$I$73,0)),'Standardised Costs'!$C$73,0)*SUM(Calculations!$C$20:$C$21)</f>
        <v>0</v>
      </c>
      <c r="CP70" s="71">
        <f>IF(ISNUMBER(MATCH(CP$4,'Standardised Costs'!$E$73:$I$73,0)),'Standardised Costs'!$C$73,0)*SUM(Calculations!$C$20:$C$21)</f>
        <v>0</v>
      </c>
      <c r="CQ70" s="71">
        <f>IF(ISNUMBER(MATCH(CQ$4,'Standardised Costs'!$E$73:$I$73,0)),'Standardised Costs'!$C$73,0)*SUM(Calculations!$C$20:$C$21)</f>
        <v>0</v>
      </c>
      <c r="CR70" s="71">
        <f>IF(ISNUMBER(MATCH(CR$4,'Standardised Costs'!$E$73:$I$73,0)),'Standardised Costs'!$C$73,0)*SUM(Calculations!$C$20:$C$21)</f>
        <v>0</v>
      </c>
      <c r="CS70" s="71">
        <f>IF(ISNUMBER(MATCH(CS$4,'Standardised Costs'!$E$73:$I$73,0)),'Standardised Costs'!$C$73,0)*SUM(Calculations!$C$20:$C$21)</f>
        <v>0</v>
      </c>
      <c r="CT70" s="71">
        <f>IF(ISNUMBER(MATCH(CT$4,'Standardised Costs'!$E$73:$I$73,0)),'Standardised Costs'!$C$73,0)*SUM(Calculations!$C$20:$C$21)</f>
        <v>0</v>
      </c>
      <c r="CU70" s="71">
        <f>IF(ISNUMBER(MATCH(CU$4,'Standardised Costs'!$E$73:$I$73,0)),'Standardised Costs'!$C$73,0)*SUM(Calculations!$C$20:$C$21)</f>
        <v>0</v>
      </c>
      <c r="CV70" s="71">
        <f>IF(ISNUMBER(MATCH(CV$4,'Standardised Costs'!$E$73:$I$73,0)),'Standardised Costs'!$C$73,0)*SUM(Calculations!$C$20:$C$21)</f>
        <v>0</v>
      </c>
      <c r="CW70" s="71">
        <f>IF(ISNUMBER(MATCH(CW$4,'Standardised Costs'!$E$73:$I$73,0)),'Standardised Costs'!$C$73,0)*SUM(Calculations!$C$20:$C$21)</f>
        <v>0</v>
      </c>
      <c r="CX70" s="71">
        <f>IF(ISNUMBER(MATCH(CX$4,'Standardised Costs'!$E$73:$I$73,0)),'Standardised Costs'!$C$73,0)*SUM(Calculations!$C$20:$C$21)</f>
        <v>0</v>
      </c>
      <c r="CY70" s="71">
        <f>IF(ISNUMBER(MATCH(CY$4,'Standardised Costs'!$E$73:$I$73,0)),'Standardised Costs'!$C$73,0)*SUM(Calculations!$C$20:$C$21)</f>
        <v>0</v>
      </c>
    </row>
    <row r="71" spans="1:103" s="68" customFormat="1" ht="12.75" customHeight="1" x14ac:dyDescent="0.2">
      <c r="A71" s="328"/>
      <c r="B71" s="73" t="s">
        <v>236</v>
      </c>
      <c r="C71" s="72">
        <f t="shared" si="1"/>
        <v>0</v>
      </c>
      <c r="D71" s="71">
        <f>IF(ISNUMBER(MATCH(D$4,'Standardised Costs'!$E$78:$H$78,0)),'Standardised Costs'!$C$78,0)*SUM(Calculations!$C$20:$C$21)</f>
        <v>0</v>
      </c>
      <c r="E71" s="71">
        <f>IF(ISNUMBER(MATCH(E$4,'Standardised Costs'!$E$78:$H$78,0)),'Standardised Costs'!$C$78,0)*SUM(Calculations!$C$20:$C$21)</f>
        <v>0</v>
      </c>
      <c r="F71" s="71">
        <f>IF(ISNUMBER(MATCH(F$4,'Standardised Costs'!$E$78:$H$78,0)),'Standardised Costs'!$C$78,0)*SUM(Calculations!$C$20:$C$21)</f>
        <v>0</v>
      </c>
      <c r="G71" s="71">
        <f>IF(ISNUMBER(MATCH(G$4,'Standardised Costs'!$E$78:$H$78,0)),'Standardised Costs'!$C$78,0)*SUM(Calculations!$C$20:$C$21)</f>
        <v>0</v>
      </c>
      <c r="H71" s="71">
        <f>IF(ISNUMBER(MATCH(H$4,'Standardised Costs'!$E$78:$H$78,0)),'Standardised Costs'!$C$78,0)*SUM(Calculations!$C$20:$C$21)</f>
        <v>0</v>
      </c>
      <c r="I71" s="71">
        <f>IF(ISNUMBER(MATCH(I$4,'Standardised Costs'!$E$78:$H$78,0)),'Standardised Costs'!$C$78,0)*SUM(Calculations!$C$20:$C$21)</f>
        <v>0</v>
      </c>
      <c r="J71" s="71">
        <f>IF(ISNUMBER(MATCH(J$4,'Standardised Costs'!$E$78:$H$78,0)),'Standardised Costs'!$C$78,0)*SUM(Calculations!$C$20:$C$21)</f>
        <v>0</v>
      </c>
      <c r="K71" s="71">
        <f>IF(ISNUMBER(MATCH(K$4,'Standardised Costs'!$E$78:$H$78,0)),'Standardised Costs'!$C$78,0)*SUM(Calculations!$C$20:$C$21)</f>
        <v>0</v>
      </c>
      <c r="L71" s="71">
        <f>IF(ISNUMBER(MATCH(L$4,'Standardised Costs'!$E$78:$H$78,0)),'Standardised Costs'!$C$78,0)*SUM(Calculations!$C$20:$C$21)</f>
        <v>0</v>
      </c>
      <c r="M71" s="71">
        <f>IF(ISNUMBER(MATCH(M$4,'Standardised Costs'!$E$78:$H$78,0)),'Standardised Costs'!$C$78,0)*SUM(Calculations!$C$20:$C$21)</f>
        <v>0</v>
      </c>
      <c r="N71" s="71">
        <f>IF(ISNUMBER(MATCH(N$4,'Standardised Costs'!$E$78:$H$78,0)),'Standardised Costs'!$C$78,0)*SUM(Calculations!$C$20:$C$21)</f>
        <v>0</v>
      </c>
      <c r="O71" s="71">
        <f>IF(ISNUMBER(MATCH(O$4,'Standardised Costs'!$E$78:$H$78,0)),'Standardised Costs'!$C$78,0)*SUM(Calculations!$C$20:$C$21)</f>
        <v>0</v>
      </c>
      <c r="P71" s="71">
        <f>IF(ISNUMBER(MATCH(P$4,'Standardised Costs'!$E$78:$H$78,0)),'Standardised Costs'!$C$78,0)*SUM(Calculations!$C$20:$C$21)</f>
        <v>0</v>
      </c>
      <c r="Q71" s="71">
        <f>IF(ISNUMBER(MATCH(Q$4,'Standardised Costs'!$E$78:$H$78,0)),'Standardised Costs'!$C$78,0)*SUM(Calculations!$C$20:$C$21)</f>
        <v>0</v>
      </c>
      <c r="R71" s="71">
        <f>IF(ISNUMBER(MATCH(R$4,'Standardised Costs'!$E$78:$H$78,0)),'Standardised Costs'!$C$78,0)*SUM(Calculations!$C$20:$C$21)</f>
        <v>0</v>
      </c>
      <c r="S71" s="71">
        <f>IF(ISNUMBER(MATCH(S$4,'Standardised Costs'!$E$78:$H$78,0)),'Standardised Costs'!$C$78,0)*SUM(Calculations!$C$20:$C$21)</f>
        <v>0</v>
      </c>
      <c r="T71" s="71">
        <f>IF(ISNUMBER(MATCH(T$4,'Standardised Costs'!$E$78:$H$78,0)),'Standardised Costs'!$C$78,0)*SUM(Calculations!$C$20:$C$21)</f>
        <v>0</v>
      </c>
      <c r="U71" s="71">
        <f>IF(ISNUMBER(MATCH(U$4,'Standardised Costs'!$E$78:$H$78,0)),'Standardised Costs'!$C$78,0)*SUM(Calculations!$C$20:$C$21)</f>
        <v>0</v>
      </c>
      <c r="V71" s="71">
        <f>IF(ISNUMBER(MATCH(V$4,'Standardised Costs'!$E$78:$H$78,0)),'Standardised Costs'!$C$78,0)*SUM(Calculations!$C$20:$C$21)</f>
        <v>0</v>
      </c>
      <c r="W71" s="71">
        <f>IF(ISNUMBER(MATCH(W$4,'Standardised Costs'!$E$78:$H$78,0)),'Standardised Costs'!$C$78,0)*SUM(Calculations!$C$20:$C$21)</f>
        <v>0</v>
      </c>
      <c r="X71" s="71">
        <f>IF(ISNUMBER(MATCH(X$4,'Standardised Costs'!$E$78:$H$78,0)),'Standardised Costs'!$C$78,0)*SUM(Calculations!$C$20:$C$21)</f>
        <v>0</v>
      </c>
      <c r="Y71" s="71">
        <f>IF(ISNUMBER(MATCH(Y$4,'Standardised Costs'!$E$78:$H$78,0)),'Standardised Costs'!$C$78,0)*SUM(Calculations!$C$20:$C$21)</f>
        <v>0</v>
      </c>
      <c r="Z71" s="71">
        <f>IF(ISNUMBER(MATCH(Z$4,'Standardised Costs'!$E$78:$H$78,0)),'Standardised Costs'!$C$78,0)*SUM(Calculations!$C$20:$C$21)</f>
        <v>0</v>
      </c>
      <c r="AA71" s="71">
        <f>IF(ISNUMBER(MATCH(AA$4,'Standardised Costs'!$E$78:$H$78,0)),'Standardised Costs'!$C$78,0)*SUM(Calculations!$C$20:$C$21)</f>
        <v>0</v>
      </c>
      <c r="AB71" s="71">
        <f>IF(ISNUMBER(MATCH(AB$4,'Standardised Costs'!$E$78:$H$78,0)),'Standardised Costs'!$C$78,0)*SUM(Calculations!$C$20:$C$21)</f>
        <v>0</v>
      </c>
      <c r="AC71" s="71">
        <f>IF(ISNUMBER(MATCH(AC$4,'Standardised Costs'!$E$78:$H$78,0)),'Standardised Costs'!$C$78,0)*SUM(Calculations!$C$20:$C$21)</f>
        <v>0</v>
      </c>
      <c r="AD71" s="71">
        <f>IF(ISNUMBER(MATCH(AD$4,'Standardised Costs'!$E$78:$H$78,0)),'Standardised Costs'!$C$78,0)*SUM(Calculations!$C$20:$C$21)</f>
        <v>0</v>
      </c>
      <c r="AE71" s="71">
        <f>IF(ISNUMBER(MATCH(AE$4,'Standardised Costs'!$E$78:$H$78,0)),'Standardised Costs'!$C$78,0)*SUM(Calculations!$C$20:$C$21)</f>
        <v>0</v>
      </c>
      <c r="AF71" s="71">
        <f>IF(ISNUMBER(MATCH(AF$4,'Standardised Costs'!$E$78:$H$78,0)),'Standardised Costs'!$C$78,0)*SUM(Calculations!$C$20:$C$21)</f>
        <v>0</v>
      </c>
      <c r="AG71" s="71">
        <f>IF(ISNUMBER(MATCH(AG$4,'Standardised Costs'!$E$78:$H$78,0)),'Standardised Costs'!$C$78,0)*SUM(Calculations!$C$20:$C$21)</f>
        <v>0</v>
      </c>
      <c r="AH71" s="71">
        <f>IF(ISNUMBER(MATCH(AH$4,'Standardised Costs'!$E$78:$H$78,0)),'Standardised Costs'!$C$78,0)*SUM(Calculations!$C$20:$C$21)</f>
        <v>0</v>
      </c>
      <c r="AI71" s="71">
        <f>IF(ISNUMBER(MATCH(AI$4,'Standardised Costs'!$E$78:$H$78,0)),'Standardised Costs'!$C$78,0)*SUM(Calculations!$C$20:$C$21)</f>
        <v>0</v>
      </c>
      <c r="AJ71" s="71">
        <f>IF(ISNUMBER(MATCH(AJ$4,'Standardised Costs'!$E$78:$H$78,0)),'Standardised Costs'!$C$78,0)*SUM(Calculations!$C$20:$C$21)</f>
        <v>0</v>
      </c>
      <c r="AK71" s="71">
        <f>IF(ISNUMBER(MATCH(AK$4,'Standardised Costs'!$E$78:$H$78,0)),'Standardised Costs'!$C$78,0)*SUM(Calculations!$C$20:$C$21)</f>
        <v>0</v>
      </c>
      <c r="AL71" s="71">
        <f>IF(ISNUMBER(MATCH(AL$4,'Standardised Costs'!$E$78:$H$78,0)),'Standardised Costs'!$C$78,0)*SUM(Calculations!$C$20:$C$21)</f>
        <v>0</v>
      </c>
      <c r="AM71" s="71">
        <f>IF(ISNUMBER(MATCH(AM$4,'Standardised Costs'!$E$78:$H$78,0)),'Standardised Costs'!$C$78,0)*SUM(Calculations!$C$20:$C$21)</f>
        <v>0</v>
      </c>
      <c r="AN71" s="71">
        <f>IF(ISNUMBER(MATCH(AN$4,'Standardised Costs'!$E$78:$H$78,0)),'Standardised Costs'!$C$78,0)*SUM(Calculations!$C$20:$C$21)</f>
        <v>0</v>
      </c>
      <c r="AO71" s="71">
        <f>IF(ISNUMBER(MATCH(AO$4,'Standardised Costs'!$E$78:$H$78,0)),'Standardised Costs'!$C$78,0)*SUM(Calculations!$C$20:$C$21)</f>
        <v>0</v>
      </c>
      <c r="AP71" s="71">
        <f>IF(ISNUMBER(MATCH(AP$4,'Standardised Costs'!$E$78:$H$78,0)),'Standardised Costs'!$C$78,0)*SUM(Calculations!$C$20:$C$21)</f>
        <v>0</v>
      </c>
      <c r="AQ71" s="71">
        <f>IF(ISNUMBER(MATCH(AQ$4,'Standardised Costs'!$E$78:$H$78,0)),'Standardised Costs'!$C$78,0)*SUM(Calculations!$C$20:$C$21)</f>
        <v>0</v>
      </c>
      <c r="AR71" s="71">
        <f>IF(ISNUMBER(MATCH(AR$4,'Standardised Costs'!$E$78:$H$78,0)),'Standardised Costs'!$C$78,0)*SUM(Calculations!$C$20:$C$21)</f>
        <v>0</v>
      </c>
      <c r="AS71" s="71">
        <f>IF(ISNUMBER(MATCH(AS$4,'Standardised Costs'!$E$78:$H$78,0)),'Standardised Costs'!$C$78,0)*SUM(Calculations!$C$20:$C$21)</f>
        <v>0</v>
      </c>
      <c r="AT71" s="71">
        <f>IF(ISNUMBER(MATCH(AT$4,'Standardised Costs'!$E$78:$H$78,0)),'Standardised Costs'!$C$78,0)*SUM(Calculations!$C$20:$C$21)</f>
        <v>0</v>
      </c>
      <c r="AU71" s="71">
        <f>IF(ISNUMBER(MATCH(AU$4,'Standardised Costs'!$E$78:$H$78,0)),'Standardised Costs'!$C$78,0)*SUM(Calculations!$C$20:$C$21)</f>
        <v>0</v>
      </c>
      <c r="AV71" s="71">
        <f>IF(ISNUMBER(MATCH(AV$4,'Standardised Costs'!$E$78:$H$78,0)),'Standardised Costs'!$C$78,0)*SUM(Calculations!$C$20:$C$21)</f>
        <v>0</v>
      </c>
      <c r="AW71" s="71">
        <f>IF(ISNUMBER(MATCH(AW$4,'Standardised Costs'!$E$78:$H$78,0)),'Standardised Costs'!$C$78,0)*SUM(Calculations!$C$20:$C$21)</f>
        <v>0</v>
      </c>
      <c r="AX71" s="71">
        <f>IF(ISNUMBER(MATCH(AX$4,'Standardised Costs'!$E$78:$H$78,0)),'Standardised Costs'!$C$78,0)*SUM(Calculations!$C$20:$C$21)</f>
        <v>0</v>
      </c>
      <c r="AY71" s="71">
        <f>IF(ISNUMBER(MATCH(AY$4,'Standardised Costs'!$E$78:$H$78,0)),'Standardised Costs'!$C$78,0)*SUM(Calculations!$C$20:$C$21)</f>
        <v>0</v>
      </c>
      <c r="AZ71" s="71">
        <f>IF(ISNUMBER(MATCH(AZ$4,'Standardised Costs'!$E$78:$H$78,0)),'Standardised Costs'!$C$78,0)*SUM(Calculations!$C$20:$C$21)</f>
        <v>0</v>
      </c>
      <c r="BA71" s="71">
        <f>IF(ISNUMBER(MATCH(BA$4,'Standardised Costs'!$E$78:$H$78,0)),'Standardised Costs'!$C$78,0)*SUM(Calculations!$C$20:$C$21)</f>
        <v>0</v>
      </c>
      <c r="BB71" s="71">
        <f>IF(ISNUMBER(MATCH(BB$4,'Standardised Costs'!$E$78:$H$78,0)),'Standardised Costs'!$C$78,0)*SUM(Calculations!$C$20:$C$21)</f>
        <v>0</v>
      </c>
      <c r="BC71" s="71">
        <f>IF(ISNUMBER(MATCH(BC$4,'Standardised Costs'!$E$78:$H$78,0)),'Standardised Costs'!$C$78,0)*SUM(Calculations!$C$20:$C$21)</f>
        <v>0</v>
      </c>
      <c r="BD71" s="71">
        <f>IF(ISNUMBER(MATCH(BD$4,'Standardised Costs'!$E$78:$H$78,0)),'Standardised Costs'!$C$78,0)*SUM(Calculations!$C$20:$C$21)</f>
        <v>0</v>
      </c>
      <c r="BE71" s="71">
        <f>IF(ISNUMBER(MATCH(BE$4,'Standardised Costs'!$E$78:$H$78,0)),'Standardised Costs'!$C$78,0)*SUM(Calculations!$C$20:$C$21)</f>
        <v>0</v>
      </c>
      <c r="BF71" s="71">
        <f>IF(ISNUMBER(MATCH(BF$4,'Standardised Costs'!$E$78:$H$78,0)),'Standardised Costs'!$C$78,0)*SUM(Calculations!$C$20:$C$21)</f>
        <v>0</v>
      </c>
      <c r="BG71" s="71">
        <f>IF(ISNUMBER(MATCH(BG$4,'Standardised Costs'!$E$78:$H$78,0)),'Standardised Costs'!$C$78,0)*SUM(Calculations!$C$20:$C$21)</f>
        <v>0</v>
      </c>
      <c r="BH71" s="71">
        <f>IF(ISNUMBER(MATCH(BH$4,'Standardised Costs'!$E$78:$H$78,0)),'Standardised Costs'!$C$78,0)*SUM(Calculations!$C$20:$C$21)</f>
        <v>0</v>
      </c>
      <c r="BI71" s="71">
        <f>IF(ISNUMBER(MATCH(BI$4,'Standardised Costs'!$E$78:$H$78,0)),'Standardised Costs'!$C$78,0)*SUM(Calculations!$C$20:$C$21)</f>
        <v>0</v>
      </c>
      <c r="BJ71" s="71">
        <f>IF(ISNUMBER(MATCH(BJ$4,'Standardised Costs'!$E$78:$H$78,0)),'Standardised Costs'!$C$78,0)*SUM(Calculations!$C$20:$C$21)</f>
        <v>0</v>
      </c>
      <c r="BK71" s="71">
        <f>IF(ISNUMBER(MATCH(BK$4,'Standardised Costs'!$E$78:$H$78,0)),'Standardised Costs'!$C$78,0)*SUM(Calculations!$C$20:$C$21)</f>
        <v>0</v>
      </c>
      <c r="BL71" s="71">
        <f>IF(ISNUMBER(MATCH(BL$4,'Standardised Costs'!$E$78:$H$78,0)),'Standardised Costs'!$C$78,0)*SUM(Calculations!$C$20:$C$21)</f>
        <v>0</v>
      </c>
      <c r="BM71" s="71">
        <f>IF(ISNUMBER(MATCH(BM$4,'Standardised Costs'!$E$78:$H$78,0)),'Standardised Costs'!$C$78,0)*SUM(Calculations!$C$20:$C$21)</f>
        <v>0</v>
      </c>
      <c r="BN71" s="71">
        <f>IF(ISNUMBER(MATCH(BN$4,'Standardised Costs'!$E$78:$H$78,0)),'Standardised Costs'!$C$78,0)*SUM(Calculations!$C$20:$C$21)</f>
        <v>0</v>
      </c>
      <c r="BO71" s="71">
        <f>IF(ISNUMBER(MATCH(BO$4,'Standardised Costs'!$E$78:$H$78,0)),'Standardised Costs'!$C$78,0)*SUM(Calculations!$C$20:$C$21)</f>
        <v>0</v>
      </c>
      <c r="BP71" s="71">
        <f>IF(ISNUMBER(MATCH(BP$4,'Standardised Costs'!$E$78:$H$78,0)),'Standardised Costs'!$C$78,0)*SUM(Calculations!$C$20:$C$21)</f>
        <v>0</v>
      </c>
      <c r="BQ71" s="71">
        <f>IF(ISNUMBER(MATCH(BQ$4,'Standardised Costs'!$E$78:$H$78,0)),'Standardised Costs'!$C$78,0)*SUM(Calculations!$C$20:$C$21)</f>
        <v>0</v>
      </c>
      <c r="BR71" s="71">
        <f>IF(ISNUMBER(MATCH(BR$4,'Standardised Costs'!$E$78:$H$78,0)),'Standardised Costs'!$C$78,0)*SUM(Calculations!$C$20:$C$21)</f>
        <v>0</v>
      </c>
      <c r="BS71" s="71">
        <f>IF(ISNUMBER(MATCH(BS$4,'Standardised Costs'!$E$78:$H$78,0)),'Standardised Costs'!$C$78,0)*SUM(Calculations!$C$20:$C$21)</f>
        <v>0</v>
      </c>
      <c r="BT71" s="71">
        <f>IF(ISNUMBER(MATCH(BT$4,'Standardised Costs'!$E$78:$H$78,0)),'Standardised Costs'!$C$78,0)*SUM(Calculations!$C$20:$C$21)</f>
        <v>0</v>
      </c>
      <c r="BU71" s="71">
        <f>IF(ISNUMBER(MATCH(BU$4,'Standardised Costs'!$E$78:$H$78,0)),'Standardised Costs'!$C$78,0)*SUM(Calculations!$C$20:$C$21)</f>
        <v>0</v>
      </c>
      <c r="BV71" s="71">
        <f>IF(ISNUMBER(MATCH(BV$4,'Standardised Costs'!$E$78:$H$78,0)),'Standardised Costs'!$C$78,0)*SUM(Calculations!$C$20:$C$21)</f>
        <v>0</v>
      </c>
      <c r="BW71" s="71">
        <f>IF(ISNUMBER(MATCH(BW$4,'Standardised Costs'!$E$78:$H$78,0)),'Standardised Costs'!$C$78,0)*SUM(Calculations!$C$20:$C$21)</f>
        <v>0</v>
      </c>
      <c r="BX71" s="71">
        <f>IF(ISNUMBER(MATCH(BX$4,'Standardised Costs'!$E$78:$H$78,0)),'Standardised Costs'!$C$78,0)*SUM(Calculations!$C$20:$C$21)</f>
        <v>0</v>
      </c>
      <c r="BY71" s="71">
        <f>IF(ISNUMBER(MATCH(BY$4,'Standardised Costs'!$E$78:$H$78,0)),'Standardised Costs'!$C$78,0)*SUM(Calculations!$C$20:$C$21)</f>
        <v>0</v>
      </c>
      <c r="BZ71" s="71">
        <f>IF(ISNUMBER(MATCH(BZ$4,'Standardised Costs'!$E$78:$H$78,0)),'Standardised Costs'!$C$78,0)*SUM(Calculations!$C$20:$C$21)</f>
        <v>0</v>
      </c>
      <c r="CA71" s="71">
        <f>IF(ISNUMBER(MATCH(CA$4,'Standardised Costs'!$E$78:$H$78,0)),'Standardised Costs'!$C$78,0)*SUM(Calculations!$C$20:$C$21)</f>
        <v>0</v>
      </c>
      <c r="CB71" s="71">
        <f>IF(ISNUMBER(MATCH(CB$4,'Standardised Costs'!$E$78:$H$78,0)),'Standardised Costs'!$C$78,0)*SUM(Calculations!$C$20:$C$21)</f>
        <v>0</v>
      </c>
      <c r="CC71" s="71">
        <f>IF(ISNUMBER(MATCH(CC$4,'Standardised Costs'!$E$78:$H$78,0)),'Standardised Costs'!$C$78,0)*SUM(Calculations!$C$20:$C$21)</f>
        <v>0</v>
      </c>
      <c r="CD71" s="71">
        <f>IF(ISNUMBER(MATCH(CD$4,'Standardised Costs'!$E$78:$H$78,0)),'Standardised Costs'!$C$78,0)*SUM(Calculations!$C$20:$C$21)</f>
        <v>0</v>
      </c>
      <c r="CE71" s="71">
        <f>IF(ISNUMBER(MATCH(CE$4,'Standardised Costs'!$E$78:$H$78,0)),'Standardised Costs'!$C$78,0)*SUM(Calculations!$C$20:$C$21)</f>
        <v>0</v>
      </c>
      <c r="CF71" s="71">
        <f>IF(ISNUMBER(MATCH(CF$4,'Standardised Costs'!$E$78:$H$78,0)),'Standardised Costs'!$C$78,0)*SUM(Calculations!$C$20:$C$21)</f>
        <v>0</v>
      </c>
      <c r="CG71" s="71">
        <f>IF(ISNUMBER(MATCH(CG$4,'Standardised Costs'!$E$78:$H$78,0)),'Standardised Costs'!$C$78,0)*SUM(Calculations!$C$20:$C$21)</f>
        <v>0</v>
      </c>
      <c r="CH71" s="71">
        <f>IF(ISNUMBER(MATCH(CH$4,'Standardised Costs'!$E$78:$H$78,0)),'Standardised Costs'!$C$78,0)*SUM(Calculations!$C$20:$C$21)</f>
        <v>0</v>
      </c>
      <c r="CI71" s="71">
        <f>IF(ISNUMBER(MATCH(CI$4,'Standardised Costs'!$E$78:$H$78,0)),'Standardised Costs'!$C$78,0)*SUM(Calculations!$C$20:$C$21)</f>
        <v>0</v>
      </c>
      <c r="CJ71" s="71">
        <f>IF(ISNUMBER(MATCH(CJ$4,'Standardised Costs'!$E$78:$H$78,0)),'Standardised Costs'!$C$78,0)*SUM(Calculations!$C$20:$C$21)</f>
        <v>0</v>
      </c>
      <c r="CK71" s="71">
        <f>IF(ISNUMBER(MATCH(CK$4,'Standardised Costs'!$E$78:$H$78,0)),'Standardised Costs'!$C$78,0)*SUM(Calculations!$C$20:$C$21)</f>
        <v>0</v>
      </c>
      <c r="CL71" s="71">
        <f>IF(ISNUMBER(MATCH(CL$4,'Standardised Costs'!$E$78:$H$78,0)),'Standardised Costs'!$C$78,0)*SUM(Calculations!$C$20:$C$21)</f>
        <v>0</v>
      </c>
      <c r="CM71" s="71">
        <f>IF(ISNUMBER(MATCH(CM$4,'Standardised Costs'!$E$78:$H$78,0)),'Standardised Costs'!$C$78,0)*SUM(Calculations!$C$20:$C$21)</f>
        <v>0</v>
      </c>
      <c r="CN71" s="71">
        <f>IF(ISNUMBER(MATCH(CN$4,'Standardised Costs'!$E$78:$H$78,0)),'Standardised Costs'!$C$78,0)*SUM(Calculations!$C$20:$C$21)</f>
        <v>0</v>
      </c>
      <c r="CO71" s="71">
        <f>IF(ISNUMBER(MATCH(CO$4,'Standardised Costs'!$E$78:$H$78,0)),'Standardised Costs'!$C$78,0)*SUM(Calculations!$C$20:$C$21)</f>
        <v>0</v>
      </c>
      <c r="CP71" s="71">
        <f>IF(ISNUMBER(MATCH(CP$4,'Standardised Costs'!$E$78:$H$78,0)),'Standardised Costs'!$C$78,0)*SUM(Calculations!$C$20:$C$21)</f>
        <v>0</v>
      </c>
      <c r="CQ71" s="71">
        <f>IF(ISNUMBER(MATCH(CQ$4,'Standardised Costs'!$E$78:$H$78,0)),'Standardised Costs'!$C$78,0)*SUM(Calculations!$C$20:$C$21)</f>
        <v>0</v>
      </c>
      <c r="CR71" s="71">
        <f>IF(ISNUMBER(MATCH(CR$4,'Standardised Costs'!$E$78:$H$78,0)),'Standardised Costs'!$C$78,0)*SUM(Calculations!$C$20:$C$21)</f>
        <v>0</v>
      </c>
      <c r="CS71" s="71">
        <f>IF(ISNUMBER(MATCH(CS$4,'Standardised Costs'!$E$78:$H$78,0)),'Standardised Costs'!$C$78,0)*SUM(Calculations!$C$20:$C$21)</f>
        <v>0</v>
      </c>
      <c r="CT71" s="71">
        <f>IF(ISNUMBER(MATCH(CT$4,'Standardised Costs'!$E$78:$H$78,0)),'Standardised Costs'!$C$78,0)*SUM(Calculations!$C$20:$C$21)</f>
        <v>0</v>
      </c>
      <c r="CU71" s="71">
        <f>IF(ISNUMBER(MATCH(CU$4,'Standardised Costs'!$E$78:$H$78,0)),'Standardised Costs'!$C$78,0)*SUM(Calculations!$C$20:$C$21)</f>
        <v>0</v>
      </c>
      <c r="CV71" s="71">
        <f>IF(ISNUMBER(MATCH(CV$4,'Standardised Costs'!$E$78:$H$78,0)),'Standardised Costs'!$C$78,0)*SUM(Calculations!$C$20:$C$21)</f>
        <v>0</v>
      </c>
      <c r="CW71" s="71">
        <f>IF(ISNUMBER(MATCH(CW$4,'Standardised Costs'!$E$78:$H$78,0)),'Standardised Costs'!$C$78,0)*SUM(Calculations!$C$20:$C$21)</f>
        <v>0</v>
      </c>
      <c r="CX71" s="71">
        <f>IF(ISNUMBER(MATCH(CX$4,'Standardised Costs'!$E$78:$H$78,0)),'Standardised Costs'!$C$78,0)*SUM(Calculations!$C$20:$C$21)</f>
        <v>0</v>
      </c>
      <c r="CY71" s="71">
        <f>IF(ISNUMBER(MATCH(CY$4,'Standardised Costs'!$E$78:$H$78,0)),'Standardised Costs'!$C$78,0)*SUM(Calculations!$C$20:$C$21)</f>
        <v>0</v>
      </c>
    </row>
    <row r="72" spans="1:103" s="68" customFormat="1" ht="12.75" customHeight="1" x14ac:dyDescent="0.2">
      <c r="A72" s="328"/>
      <c r="B72" s="73" t="s">
        <v>237</v>
      </c>
      <c r="C72" s="72">
        <f t="shared" si="1"/>
        <v>0</v>
      </c>
      <c r="D72" s="71">
        <f>IF(ISNUMBER(MATCH(D$4,'Standardised Costs'!$E$83:$I$83,0)),'Standardised Costs'!$C$83,0)*SUM(Calculations!$C$20:$C$21)</f>
        <v>0</v>
      </c>
      <c r="E72" s="71">
        <f>IF(ISNUMBER(MATCH(E$4,'Standardised Costs'!$E$83:$I$83,0)),'Standardised Costs'!$C$83,0)*SUM(Calculations!$C$20:$C$21)</f>
        <v>0</v>
      </c>
      <c r="F72" s="71">
        <f>IF(ISNUMBER(MATCH(F$4,'Standardised Costs'!$E$83:$I$83,0)),'Standardised Costs'!$C$83,0)*SUM(Calculations!$C$20:$C$21)</f>
        <v>0</v>
      </c>
      <c r="G72" s="71">
        <f>IF(ISNUMBER(MATCH(G$4,'Standardised Costs'!$E$83:$I$83,0)),'Standardised Costs'!$C$83,0)*SUM(Calculations!$C$20:$C$21)</f>
        <v>0</v>
      </c>
      <c r="H72" s="71">
        <f>IF(ISNUMBER(MATCH(H$4,'Standardised Costs'!$E$83:$I$83,0)),'Standardised Costs'!$C$83,0)*SUM(Calculations!$C$20:$C$21)</f>
        <v>0</v>
      </c>
      <c r="I72" s="71">
        <f>IF(ISNUMBER(MATCH(I$4,'Standardised Costs'!$E$83:$I$83,0)),'Standardised Costs'!$C$83,0)*SUM(Calculations!$C$20:$C$21)</f>
        <v>0</v>
      </c>
      <c r="J72" s="71">
        <f>IF(ISNUMBER(MATCH(J$4,'Standardised Costs'!$E$83:$I$83,0)),'Standardised Costs'!$C$83,0)*SUM(Calculations!$C$20:$C$21)</f>
        <v>0</v>
      </c>
      <c r="K72" s="71">
        <f>IF(ISNUMBER(MATCH(K$4,'Standardised Costs'!$E$83:$I$83,0)),'Standardised Costs'!$C$83,0)*SUM(Calculations!$C$20:$C$21)</f>
        <v>0</v>
      </c>
      <c r="L72" s="71">
        <f>IF(ISNUMBER(MATCH(L$4,'Standardised Costs'!$E$83:$I$83,0)),'Standardised Costs'!$C$83,0)*SUM(Calculations!$C$20:$C$21)</f>
        <v>0</v>
      </c>
      <c r="M72" s="71">
        <f>IF(ISNUMBER(MATCH(M$4,'Standardised Costs'!$E$83:$I$83,0)),'Standardised Costs'!$C$83,0)*SUM(Calculations!$C$20:$C$21)</f>
        <v>0</v>
      </c>
      <c r="N72" s="71">
        <f>IF(ISNUMBER(MATCH(N$4,'Standardised Costs'!$E$83:$I$83,0)),'Standardised Costs'!$C$83,0)*SUM(Calculations!$C$20:$C$21)</f>
        <v>0</v>
      </c>
      <c r="O72" s="71">
        <f>IF(ISNUMBER(MATCH(O$4,'Standardised Costs'!$E$83:$I$83,0)),'Standardised Costs'!$C$83,0)*SUM(Calculations!$C$20:$C$21)</f>
        <v>0</v>
      </c>
      <c r="P72" s="71">
        <f>IF(ISNUMBER(MATCH(P$4,'Standardised Costs'!$E$83:$I$83,0)),'Standardised Costs'!$C$83,0)*SUM(Calculations!$C$20:$C$21)</f>
        <v>0</v>
      </c>
      <c r="Q72" s="71">
        <f>IF(ISNUMBER(MATCH(Q$4,'Standardised Costs'!$E$83:$I$83,0)),'Standardised Costs'!$C$83,0)*SUM(Calculations!$C$20:$C$21)</f>
        <v>0</v>
      </c>
      <c r="R72" s="71">
        <f>IF(ISNUMBER(MATCH(R$4,'Standardised Costs'!$E$83:$I$83,0)),'Standardised Costs'!$C$83,0)*SUM(Calculations!$C$20:$C$21)</f>
        <v>0</v>
      </c>
      <c r="S72" s="71">
        <f>IF(ISNUMBER(MATCH(S$4,'Standardised Costs'!$E$83:$I$83,0)),'Standardised Costs'!$C$83,0)*SUM(Calculations!$C$20:$C$21)</f>
        <v>0</v>
      </c>
      <c r="T72" s="71">
        <f>IF(ISNUMBER(MATCH(T$4,'Standardised Costs'!$E$83:$I$83,0)),'Standardised Costs'!$C$83,0)*SUM(Calculations!$C$20:$C$21)</f>
        <v>0</v>
      </c>
      <c r="U72" s="71">
        <f>IF(ISNUMBER(MATCH(U$4,'Standardised Costs'!$E$83:$I$83,0)),'Standardised Costs'!$C$83,0)*SUM(Calculations!$C$20:$C$21)</f>
        <v>0</v>
      </c>
      <c r="V72" s="71">
        <f>IF(ISNUMBER(MATCH(V$4,'Standardised Costs'!$E$83:$I$83,0)),'Standardised Costs'!$C$83,0)*SUM(Calculations!$C$20:$C$21)</f>
        <v>0</v>
      </c>
      <c r="W72" s="71">
        <f>IF(ISNUMBER(MATCH(W$4,'Standardised Costs'!$E$83:$I$83,0)),'Standardised Costs'!$C$83,0)*SUM(Calculations!$C$20:$C$21)</f>
        <v>0</v>
      </c>
      <c r="X72" s="71">
        <f>IF(ISNUMBER(MATCH(X$4,'Standardised Costs'!$E$83:$I$83,0)),'Standardised Costs'!$C$83,0)*SUM(Calculations!$C$20:$C$21)</f>
        <v>0</v>
      </c>
      <c r="Y72" s="71">
        <f>IF(ISNUMBER(MATCH(Y$4,'Standardised Costs'!$E$83:$I$83,0)),'Standardised Costs'!$C$83,0)*SUM(Calculations!$C$20:$C$21)</f>
        <v>0</v>
      </c>
      <c r="Z72" s="71">
        <f>IF(ISNUMBER(MATCH(Z$4,'Standardised Costs'!$E$83:$I$83,0)),'Standardised Costs'!$C$83,0)*SUM(Calculations!$C$20:$C$21)</f>
        <v>0</v>
      </c>
      <c r="AA72" s="71">
        <f>IF(ISNUMBER(MATCH(AA$4,'Standardised Costs'!$E$83:$I$83,0)),'Standardised Costs'!$C$83,0)*SUM(Calculations!$C$20:$C$21)</f>
        <v>0</v>
      </c>
      <c r="AB72" s="71">
        <f>IF(ISNUMBER(MATCH(AB$4,'Standardised Costs'!$E$83:$I$83,0)),'Standardised Costs'!$C$83,0)*SUM(Calculations!$C$20:$C$21)</f>
        <v>0</v>
      </c>
      <c r="AC72" s="71">
        <f>IF(ISNUMBER(MATCH(AC$4,'Standardised Costs'!$E$83:$I$83,0)),'Standardised Costs'!$C$83,0)*SUM(Calculations!$C$20:$C$21)</f>
        <v>0</v>
      </c>
      <c r="AD72" s="71">
        <f>IF(ISNUMBER(MATCH(AD$4,'Standardised Costs'!$E$83:$I$83,0)),'Standardised Costs'!$C$83,0)*SUM(Calculations!$C$20:$C$21)</f>
        <v>0</v>
      </c>
      <c r="AE72" s="71">
        <f>IF(ISNUMBER(MATCH(AE$4,'Standardised Costs'!$E$83:$I$83,0)),'Standardised Costs'!$C$83,0)*SUM(Calculations!$C$20:$C$21)</f>
        <v>0</v>
      </c>
      <c r="AF72" s="71">
        <f>IF(ISNUMBER(MATCH(AF$4,'Standardised Costs'!$E$83:$I$83,0)),'Standardised Costs'!$C$83,0)*SUM(Calculations!$C$20:$C$21)</f>
        <v>0</v>
      </c>
      <c r="AG72" s="71">
        <f>IF(ISNUMBER(MATCH(AG$4,'Standardised Costs'!$E$83:$I$83,0)),'Standardised Costs'!$C$83,0)*SUM(Calculations!$C$20:$C$21)</f>
        <v>0</v>
      </c>
      <c r="AH72" s="71">
        <f>IF(ISNUMBER(MATCH(AH$4,'Standardised Costs'!$E$83:$I$83,0)),'Standardised Costs'!$C$83,0)*SUM(Calculations!$C$20:$C$21)</f>
        <v>0</v>
      </c>
      <c r="AI72" s="71">
        <f>IF(ISNUMBER(MATCH(AI$4,'Standardised Costs'!$E$83:$I$83,0)),'Standardised Costs'!$C$83,0)*SUM(Calculations!$C$20:$C$21)</f>
        <v>0</v>
      </c>
      <c r="AJ72" s="71">
        <f>IF(ISNUMBER(MATCH(AJ$4,'Standardised Costs'!$E$83:$I$83,0)),'Standardised Costs'!$C$83,0)*SUM(Calculations!$C$20:$C$21)</f>
        <v>0</v>
      </c>
      <c r="AK72" s="71">
        <f>IF(ISNUMBER(MATCH(AK$4,'Standardised Costs'!$E$83:$I$83,0)),'Standardised Costs'!$C$83,0)*SUM(Calculations!$C$20:$C$21)</f>
        <v>0</v>
      </c>
      <c r="AL72" s="71">
        <f>IF(ISNUMBER(MATCH(AL$4,'Standardised Costs'!$E$83:$I$83,0)),'Standardised Costs'!$C$83,0)*SUM(Calculations!$C$20:$C$21)</f>
        <v>0</v>
      </c>
      <c r="AM72" s="71">
        <f>IF(ISNUMBER(MATCH(AM$4,'Standardised Costs'!$E$83:$I$83,0)),'Standardised Costs'!$C$83,0)*SUM(Calculations!$C$20:$C$21)</f>
        <v>0</v>
      </c>
      <c r="AN72" s="71">
        <f>IF(ISNUMBER(MATCH(AN$4,'Standardised Costs'!$E$83:$I$83,0)),'Standardised Costs'!$C$83,0)*SUM(Calculations!$C$20:$C$21)</f>
        <v>0</v>
      </c>
      <c r="AO72" s="71">
        <f>IF(ISNUMBER(MATCH(AO$4,'Standardised Costs'!$E$83:$I$83,0)),'Standardised Costs'!$C$83,0)*SUM(Calculations!$C$20:$C$21)</f>
        <v>0</v>
      </c>
      <c r="AP72" s="71">
        <f>IF(ISNUMBER(MATCH(AP$4,'Standardised Costs'!$E$83:$I$83,0)),'Standardised Costs'!$C$83,0)*SUM(Calculations!$C$20:$C$21)</f>
        <v>0</v>
      </c>
      <c r="AQ72" s="71">
        <f>IF(ISNUMBER(MATCH(AQ$4,'Standardised Costs'!$E$83:$I$83,0)),'Standardised Costs'!$C$83,0)*SUM(Calculations!$C$20:$C$21)</f>
        <v>0</v>
      </c>
      <c r="AR72" s="71">
        <f>IF(ISNUMBER(MATCH(AR$4,'Standardised Costs'!$E$83:$I$83,0)),'Standardised Costs'!$C$83,0)*SUM(Calculations!$C$20:$C$21)</f>
        <v>0</v>
      </c>
      <c r="AS72" s="71">
        <f>IF(ISNUMBER(MATCH(AS$4,'Standardised Costs'!$E$83:$I$83,0)),'Standardised Costs'!$C$83,0)*SUM(Calculations!$C$20:$C$21)</f>
        <v>0</v>
      </c>
      <c r="AT72" s="71">
        <f>IF(ISNUMBER(MATCH(AT$4,'Standardised Costs'!$E$83:$I$83,0)),'Standardised Costs'!$C$83,0)*SUM(Calculations!$C$20:$C$21)</f>
        <v>0</v>
      </c>
      <c r="AU72" s="71">
        <f>IF(ISNUMBER(MATCH(AU$4,'Standardised Costs'!$E$83:$I$83,0)),'Standardised Costs'!$C$83,0)*SUM(Calculations!$C$20:$C$21)</f>
        <v>0</v>
      </c>
      <c r="AV72" s="71">
        <f>IF(ISNUMBER(MATCH(AV$4,'Standardised Costs'!$E$83:$I$83,0)),'Standardised Costs'!$C$83,0)*SUM(Calculations!$C$20:$C$21)</f>
        <v>0</v>
      </c>
      <c r="AW72" s="71">
        <f>IF(ISNUMBER(MATCH(AW$4,'Standardised Costs'!$E$83:$I$83,0)),'Standardised Costs'!$C$83,0)*SUM(Calculations!$C$20:$C$21)</f>
        <v>0</v>
      </c>
      <c r="AX72" s="71">
        <f>IF(ISNUMBER(MATCH(AX$4,'Standardised Costs'!$E$83:$I$83,0)),'Standardised Costs'!$C$83,0)*SUM(Calculations!$C$20:$C$21)</f>
        <v>0</v>
      </c>
      <c r="AY72" s="71">
        <f>IF(ISNUMBER(MATCH(AY$4,'Standardised Costs'!$E$83:$I$83,0)),'Standardised Costs'!$C$83,0)*SUM(Calculations!$C$20:$C$21)</f>
        <v>0</v>
      </c>
      <c r="AZ72" s="71">
        <f>IF(ISNUMBER(MATCH(AZ$4,'Standardised Costs'!$E$83:$I$83,0)),'Standardised Costs'!$C$83,0)*SUM(Calculations!$C$20:$C$21)</f>
        <v>0</v>
      </c>
      <c r="BA72" s="71">
        <f>IF(ISNUMBER(MATCH(BA$4,'Standardised Costs'!$E$83:$I$83,0)),'Standardised Costs'!$C$83,0)*SUM(Calculations!$C$20:$C$21)</f>
        <v>0</v>
      </c>
      <c r="BB72" s="71">
        <f>IF(ISNUMBER(MATCH(BB$4,'Standardised Costs'!$E$83:$I$83,0)),'Standardised Costs'!$C$83,0)*SUM(Calculations!$C$20:$C$21)</f>
        <v>0</v>
      </c>
      <c r="BC72" s="71">
        <f>IF(ISNUMBER(MATCH(BC$4,'Standardised Costs'!$E$83:$I$83,0)),'Standardised Costs'!$C$83,0)*SUM(Calculations!$C$20:$C$21)</f>
        <v>0</v>
      </c>
      <c r="BD72" s="71">
        <f>IF(ISNUMBER(MATCH(BD$4,'Standardised Costs'!$E$83:$I$83,0)),'Standardised Costs'!$C$83,0)*SUM(Calculations!$C$20:$C$21)</f>
        <v>0</v>
      </c>
      <c r="BE72" s="71">
        <f>IF(ISNUMBER(MATCH(BE$4,'Standardised Costs'!$E$83:$I$83,0)),'Standardised Costs'!$C$83,0)*SUM(Calculations!$C$20:$C$21)</f>
        <v>0</v>
      </c>
      <c r="BF72" s="71">
        <f>IF(ISNUMBER(MATCH(BF$4,'Standardised Costs'!$E$83:$I$83,0)),'Standardised Costs'!$C$83,0)*SUM(Calculations!$C$20:$C$21)</f>
        <v>0</v>
      </c>
      <c r="BG72" s="71">
        <f>IF(ISNUMBER(MATCH(BG$4,'Standardised Costs'!$E$83:$I$83,0)),'Standardised Costs'!$C$83,0)*SUM(Calculations!$C$20:$C$21)</f>
        <v>0</v>
      </c>
      <c r="BH72" s="71">
        <f>IF(ISNUMBER(MATCH(BH$4,'Standardised Costs'!$E$83:$I$83,0)),'Standardised Costs'!$C$83,0)*SUM(Calculations!$C$20:$C$21)</f>
        <v>0</v>
      </c>
      <c r="BI72" s="71">
        <f>IF(ISNUMBER(MATCH(BI$4,'Standardised Costs'!$E$83:$I$83,0)),'Standardised Costs'!$C$83,0)*SUM(Calculations!$C$20:$C$21)</f>
        <v>0</v>
      </c>
      <c r="BJ72" s="71">
        <f>IF(ISNUMBER(MATCH(BJ$4,'Standardised Costs'!$E$83:$I$83,0)),'Standardised Costs'!$C$83,0)*SUM(Calculations!$C$20:$C$21)</f>
        <v>0</v>
      </c>
      <c r="BK72" s="71">
        <f>IF(ISNUMBER(MATCH(BK$4,'Standardised Costs'!$E$83:$I$83,0)),'Standardised Costs'!$C$83,0)*SUM(Calculations!$C$20:$C$21)</f>
        <v>0</v>
      </c>
      <c r="BL72" s="71">
        <f>IF(ISNUMBER(MATCH(BL$4,'Standardised Costs'!$E$83:$I$83,0)),'Standardised Costs'!$C$83,0)*SUM(Calculations!$C$20:$C$21)</f>
        <v>0</v>
      </c>
      <c r="BM72" s="71">
        <f>IF(ISNUMBER(MATCH(BM$4,'Standardised Costs'!$E$83:$I$83,0)),'Standardised Costs'!$C$83,0)*SUM(Calculations!$C$20:$C$21)</f>
        <v>0</v>
      </c>
      <c r="BN72" s="71">
        <f>IF(ISNUMBER(MATCH(BN$4,'Standardised Costs'!$E$83:$I$83,0)),'Standardised Costs'!$C$83,0)*SUM(Calculations!$C$20:$C$21)</f>
        <v>0</v>
      </c>
      <c r="BO72" s="71">
        <f>IF(ISNUMBER(MATCH(BO$4,'Standardised Costs'!$E$83:$I$83,0)),'Standardised Costs'!$C$83,0)*SUM(Calculations!$C$20:$C$21)</f>
        <v>0</v>
      </c>
      <c r="BP72" s="71">
        <f>IF(ISNUMBER(MATCH(BP$4,'Standardised Costs'!$E$83:$I$83,0)),'Standardised Costs'!$C$83,0)*SUM(Calculations!$C$20:$C$21)</f>
        <v>0</v>
      </c>
      <c r="BQ72" s="71">
        <f>IF(ISNUMBER(MATCH(BQ$4,'Standardised Costs'!$E$83:$I$83,0)),'Standardised Costs'!$C$83,0)*SUM(Calculations!$C$20:$C$21)</f>
        <v>0</v>
      </c>
      <c r="BR72" s="71">
        <f>IF(ISNUMBER(MATCH(BR$4,'Standardised Costs'!$E$83:$I$83,0)),'Standardised Costs'!$C$83,0)*SUM(Calculations!$C$20:$C$21)</f>
        <v>0</v>
      </c>
      <c r="BS72" s="71">
        <f>IF(ISNUMBER(MATCH(BS$4,'Standardised Costs'!$E$83:$I$83,0)),'Standardised Costs'!$C$83,0)*SUM(Calculations!$C$20:$C$21)</f>
        <v>0</v>
      </c>
      <c r="BT72" s="71">
        <f>IF(ISNUMBER(MATCH(BT$4,'Standardised Costs'!$E$83:$I$83,0)),'Standardised Costs'!$C$83,0)*SUM(Calculations!$C$20:$C$21)</f>
        <v>0</v>
      </c>
      <c r="BU72" s="71">
        <f>IF(ISNUMBER(MATCH(BU$4,'Standardised Costs'!$E$83:$I$83,0)),'Standardised Costs'!$C$83,0)*SUM(Calculations!$C$20:$C$21)</f>
        <v>0</v>
      </c>
      <c r="BV72" s="71">
        <f>IF(ISNUMBER(MATCH(BV$4,'Standardised Costs'!$E$83:$I$83,0)),'Standardised Costs'!$C$83,0)*SUM(Calculations!$C$20:$C$21)</f>
        <v>0</v>
      </c>
      <c r="BW72" s="71">
        <f>IF(ISNUMBER(MATCH(BW$4,'Standardised Costs'!$E$83:$I$83,0)),'Standardised Costs'!$C$83,0)*SUM(Calculations!$C$20:$C$21)</f>
        <v>0</v>
      </c>
      <c r="BX72" s="71">
        <f>IF(ISNUMBER(MATCH(BX$4,'Standardised Costs'!$E$83:$I$83,0)),'Standardised Costs'!$C$83,0)*SUM(Calculations!$C$20:$C$21)</f>
        <v>0</v>
      </c>
      <c r="BY72" s="71">
        <f>IF(ISNUMBER(MATCH(BY$4,'Standardised Costs'!$E$83:$I$83,0)),'Standardised Costs'!$C$83,0)*SUM(Calculations!$C$20:$C$21)</f>
        <v>0</v>
      </c>
      <c r="BZ72" s="71">
        <f>IF(ISNUMBER(MATCH(BZ$4,'Standardised Costs'!$E$83:$I$83,0)),'Standardised Costs'!$C$83,0)*SUM(Calculations!$C$20:$C$21)</f>
        <v>0</v>
      </c>
      <c r="CA72" s="71">
        <f>IF(ISNUMBER(MATCH(CA$4,'Standardised Costs'!$E$83:$I$83,0)),'Standardised Costs'!$C$83,0)*SUM(Calculations!$C$20:$C$21)</f>
        <v>0</v>
      </c>
      <c r="CB72" s="71">
        <f>IF(ISNUMBER(MATCH(CB$4,'Standardised Costs'!$E$83:$I$83,0)),'Standardised Costs'!$C$83,0)*SUM(Calculations!$C$20:$C$21)</f>
        <v>0</v>
      </c>
      <c r="CC72" s="71">
        <f>IF(ISNUMBER(MATCH(CC$4,'Standardised Costs'!$E$83:$I$83,0)),'Standardised Costs'!$C$83,0)*SUM(Calculations!$C$20:$C$21)</f>
        <v>0</v>
      </c>
      <c r="CD72" s="71">
        <f>IF(ISNUMBER(MATCH(CD$4,'Standardised Costs'!$E$83:$I$83,0)),'Standardised Costs'!$C$83,0)*SUM(Calculations!$C$20:$C$21)</f>
        <v>0</v>
      </c>
      <c r="CE72" s="71">
        <f>IF(ISNUMBER(MATCH(CE$4,'Standardised Costs'!$E$83:$I$83,0)),'Standardised Costs'!$C$83,0)*SUM(Calculations!$C$20:$C$21)</f>
        <v>0</v>
      </c>
      <c r="CF72" s="71">
        <f>IF(ISNUMBER(MATCH(CF$4,'Standardised Costs'!$E$83:$I$83,0)),'Standardised Costs'!$C$83,0)*SUM(Calculations!$C$20:$C$21)</f>
        <v>0</v>
      </c>
      <c r="CG72" s="71">
        <f>IF(ISNUMBER(MATCH(CG$4,'Standardised Costs'!$E$83:$I$83,0)),'Standardised Costs'!$C$83,0)*SUM(Calculations!$C$20:$C$21)</f>
        <v>0</v>
      </c>
      <c r="CH72" s="71">
        <f>IF(ISNUMBER(MATCH(CH$4,'Standardised Costs'!$E$83:$I$83,0)),'Standardised Costs'!$C$83,0)*SUM(Calculations!$C$20:$C$21)</f>
        <v>0</v>
      </c>
      <c r="CI72" s="71">
        <f>IF(ISNUMBER(MATCH(CI$4,'Standardised Costs'!$E$83:$I$83,0)),'Standardised Costs'!$C$83,0)*SUM(Calculations!$C$20:$C$21)</f>
        <v>0</v>
      </c>
      <c r="CJ72" s="71">
        <f>IF(ISNUMBER(MATCH(CJ$4,'Standardised Costs'!$E$83:$I$83,0)),'Standardised Costs'!$C$83,0)*SUM(Calculations!$C$20:$C$21)</f>
        <v>0</v>
      </c>
      <c r="CK72" s="71">
        <f>IF(ISNUMBER(MATCH(CK$4,'Standardised Costs'!$E$83:$I$83,0)),'Standardised Costs'!$C$83,0)*SUM(Calculations!$C$20:$C$21)</f>
        <v>0</v>
      </c>
      <c r="CL72" s="71">
        <f>IF(ISNUMBER(MATCH(CL$4,'Standardised Costs'!$E$83:$I$83,0)),'Standardised Costs'!$C$83,0)*SUM(Calculations!$C$20:$C$21)</f>
        <v>0</v>
      </c>
      <c r="CM72" s="71">
        <f>IF(ISNUMBER(MATCH(CM$4,'Standardised Costs'!$E$83:$I$83,0)),'Standardised Costs'!$C$83,0)*SUM(Calculations!$C$20:$C$21)</f>
        <v>0</v>
      </c>
      <c r="CN72" s="71">
        <f>IF(ISNUMBER(MATCH(CN$4,'Standardised Costs'!$E$83:$I$83,0)),'Standardised Costs'!$C$83,0)*SUM(Calculations!$C$20:$C$21)</f>
        <v>0</v>
      </c>
      <c r="CO72" s="71">
        <f>IF(ISNUMBER(MATCH(CO$4,'Standardised Costs'!$E$83:$I$83,0)),'Standardised Costs'!$C$83,0)*SUM(Calculations!$C$20:$C$21)</f>
        <v>0</v>
      </c>
      <c r="CP72" s="71">
        <f>IF(ISNUMBER(MATCH(CP$4,'Standardised Costs'!$E$83:$I$83,0)),'Standardised Costs'!$C$83,0)*SUM(Calculations!$C$20:$C$21)</f>
        <v>0</v>
      </c>
      <c r="CQ72" s="71">
        <f>IF(ISNUMBER(MATCH(CQ$4,'Standardised Costs'!$E$83:$I$83,0)),'Standardised Costs'!$C$83,0)*SUM(Calculations!$C$20:$C$21)</f>
        <v>0</v>
      </c>
      <c r="CR72" s="71">
        <f>IF(ISNUMBER(MATCH(CR$4,'Standardised Costs'!$E$83:$I$83,0)),'Standardised Costs'!$C$83,0)*SUM(Calculations!$C$20:$C$21)</f>
        <v>0</v>
      </c>
      <c r="CS72" s="71">
        <f>IF(ISNUMBER(MATCH(CS$4,'Standardised Costs'!$E$83:$I$83,0)),'Standardised Costs'!$C$83,0)*SUM(Calculations!$C$20:$C$21)</f>
        <v>0</v>
      </c>
      <c r="CT72" s="71">
        <f>IF(ISNUMBER(MATCH(CT$4,'Standardised Costs'!$E$83:$I$83,0)),'Standardised Costs'!$C$83,0)*SUM(Calculations!$C$20:$C$21)</f>
        <v>0</v>
      </c>
      <c r="CU72" s="71">
        <f>IF(ISNUMBER(MATCH(CU$4,'Standardised Costs'!$E$83:$I$83,0)),'Standardised Costs'!$C$83,0)*SUM(Calculations!$C$20:$C$21)</f>
        <v>0</v>
      </c>
      <c r="CV72" s="71">
        <f>IF(ISNUMBER(MATCH(CV$4,'Standardised Costs'!$E$83:$I$83,0)),'Standardised Costs'!$C$83,0)*SUM(Calculations!$C$20:$C$21)</f>
        <v>0</v>
      </c>
      <c r="CW72" s="71">
        <f>IF(ISNUMBER(MATCH(CW$4,'Standardised Costs'!$E$83:$I$83,0)),'Standardised Costs'!$C$83,0)*SUM(Calculations!$C$20:$C$21)</f>
        <v>0</v>
      </c>
      <c r="CX72" s="71">
        <f>IF(ISNUMBER(MATCH(CX$4,'Standardised Costs'!$E$83:$I$83,0)),'Standardised Costs'!$C$83,0)*SUM(Calculations!$C$20:$C$21)</f>
        <v>0</v>
      </c>
      <c r="CY72" s="71">
        <f>IF(ISNUMBER(MATCH(CY$4,'Standardised Costs'!$E$83:$I$83,0)),'Standardised Costs'!$C$83,0)*SUM(Calculations!$C$20:$C$21)</f>
        <v>0</v>
      </c>
    </row>
    <row r="73" spans="1:103" s="68" customFormat="1" ht="12.75" customHeight="1" x14ac:dyDescent="0.2">
      <c r="A73" s="328"/>
      <c r="B73" s="73" t="s">
        <v>245</v>
      </c>
      <c r="C73" s="72">
        <f t="shared" ref="C73:C99" si="2">SUM(D73:CY73)</f>
        <v>0</v>
      </c>
      <c r="D73" s="71">
        <f>IF(ISNUMBER(MATCH(D$4,'Standardised Costs'!$E$74:$I$74,0)),'Standardised Costs'!$C$74,0)*SUM(Calculations!$C$23:$C$25)</f>
        <v>0</v>
      </c>
      <c r="E73" s="71">
        <f>IF(ISNUMBER(MATCH(E$4,'Standardised Costs'!$E$74:$I$74,0)),'Standardised Costs'!$C$74,0)*SUM(Calculations!$C$23:$C$25)</f>
        <v>0</v>
      </c>
      <c r="F73" s="71">
        <f>IF(ISNUMBER(MATCH(F$4,'Standardised Costs'!$E$74:$I$74,0)),'Standardised Costs'!$C$74,0)*SUM(Calculations!$C$23:$C$25)</f>
        <v>0</v>
      </c>
      <c r="G73" s="71">
        <f>IF(ISNUMBER(MATCH(G$4,'Standardised Costs'!$E$74:$I$74,0)),'Standardised Costs'!$C$74,0)*SUM(Calculations!$C$23:$C$25)</f>
        <v>0</v>
      </c>
      <c r="H73" s="71">
        <f>IF(ISNUMBER(MATCH(H$4,'Standardised Costs'!$E$74:$I$74,0)),'Standardised Costs'!$C$74,0)*SUM(Calculations!$C$23:$C$25)</f>
        <v>0</v>
      </c>
      <c r="I73" s="71">
        <f>IF(ISNUMBER(MATCH(I$4,'Standardised Costs'!$E$74:$I$74,0)),'Standardised Costs'!$C$74,0)*SUM(Calculations!$C$23:$C$25)</f>
        <v>0</v>
      </c>
      <c r="J73" s="71">
        <f>IF(ISNUMBER(MATCH(J$4,'Standardised Costs'!$E$74:$I$74,0)),'Standardised Costs'!$C$74,0)*SUM(Calculations!$C$23:$C$25)</f>
        <v>0</v>
      </c>
      <c r="K73" s="71">
        <f>IF(ISNUMBER(MATCH(K$4,'Standardised Costs'!$E$74:$I$74,0)),'Standardised Costs'!$C$74,0)*SUM(Calculations!$C$23:$C$25)</f>
        <v>0</v>
      </c>
      <c r="L73" s="71">
        <f>IF(ISNUMBER(MATCH(L$4,'Standardised Costs'!$E$74:$I$74,0)),'Standardised Costs'!$C$74,0)*SUM(Calculations!$C$23:$C$25)</f>
        <v>0</v>
      </c>
      <c r="M73" s="71">
        <f>IF(ISNUMBER(MATCH(M$4,'Standardised Costs'!$E$74:$I$74,0)),'Standardised Costs'!$C$74,0)*SUM(Calculations!$C$23:$C$25)</f>
        <v>0</v>
      </c>
      <c r="N73" s="71">
        <f>IF(ISNUMBER(MATCH(N$4,'Standardised Costs'!$E$74:$I$74,0)),'Standardised Costs'!$C$74,0)*SUM(Calculations!$C$23:$C$25)</f>
        <v>0</v>
      </c>
      <c r="O73" s="71">
        <f>IF(ISNUMBER(MATCH(O$4,'Standardised Costs'!$E$74:$I$74,0)),'Standardised Costs'!$C$74,0)*SUM(Calculations!$C$23:$C$25)</f>
        <v>0</v>
      </c>
      <c r="P73" s="71">
        <f>IF(ISNUMBER(MATCH(P$4,'Standardised Costs'!$E$74:$I$74,0)),'Standardised Costs'!$C$74,0)*SUM(Calculations!$C$23:$C$25)</f>
        <v>0</v>
      </c>
      <c r="Q73" s="71">
        <f>IF(ISNUMBER(MATCH(Q$4,'Standardised Costs'!$E$74:$I$74,0)),'Standardised Costs'!$C$74,0)*SUM(Calculations!$C$23:$C$25)</f>
        <v>0</v>
      </c>
      <c r="R73" s="71">
        <f>IF(ISNUMBER(MATCH(R$4,'Standardised Costs'!$E$74:$I$74,0)),'Standardised Costs'!$C$74,0)*SUM(Calculations!$C$23:$C$25)</f>
        <v>0</v>
      </c>
      <c r="S73" s="71">
        <f>IF(ISNUMBER(MATCH(S$4,'Standardised Costs'!$E$74:$I$74,0)),'Standardised Costs'!$C$74,0)*SUM(Calculations!$C$23:$C$25)</f>
        <v>0</v>
      </c>
      <c r="T73" s="71">
        <f>IF(ISNUMBER(MATCH(T$4,'Standardised Costs'!$E$74:$I$74,0)),'Standardised Costs'!$C$74,0)*SUM(Calculations!$C$23:$C$25)</f>
        <v>0</v>
      </c>
      <c r="U73" s="71">
        <f>IF(ISNUMBER(MATCH(U$4,'Standardised Costs'!$E$74:$I$74,0)),'Standardised Costs'!$C$74,0)*SUM(Calculations!$C$23:$C$25)</f>
        <v>0</v>
      </c>
      <c r="V73" s="71">
        <f>IF(ISNUMBER(MATCH(V$4,'Standardised Costs'!$E$74:$I$74,0)),'Standardised Costs'!$C$74,0)*SUM(Calculations!$C$23:$C$25)</f>
        <v>0</v>
      </c>
      <c r="W73" s="71">
        <f>IF(ISNUMBER(MATCH(W$4,'Standardised Costs'!$E$74:$I$74,0)),'Standardised Costs'!$C$74,0)*SUM(Calculations!$C$23:$C$25)</f>
        <v>0</v>
      </c>
      <c r="X73" s="71">
        <f>IF(ISNUMBER(MATCH(X$4,'Standardised Costs'!$E$74:$I$74,0)),'Standardised Costs'!$C$74,0)*SUM(Calculations!$C$23:$C$25)</f>
        <v>0</v>
      </c>
      <c r="Y73" s="71">
        <f>IF(ISNUMBER(MATCH(Y$4,'Standardised Costs'!$E$74:$I$74,0)),'Standardised Costs'!$C$74,0)*SUM(Calculations!$C$23:$C$25)</f>
        <v>0</v>
      </c>
      <c r="Z73" s="71">
        <f>IF(ISNUMBER(MATCH(Z$4,'Standardised Costs'!$E$74:$I$74,0)),'Standardised Costs'!$C$74,0)*SUM(Calculations!$C$23:$C$25)</f>
        <v>0</v>
      </c>
      <c r="AA73" s="71">
        <f>IF(ISNUMBER(MATCH(AA$4,'Standardised Costs'!$E$74:$I$74,0)),'Standardised Costs'!$C$74,0)*SUM(Calculations!$C$23:$C$25)</f>
        <v>0</v>
      </c>
      <c r="AB73" s="71">
        <f>IF(ISNUMBER(MATCH(AB$4,'Standardised Costs'!$E$74:$I$74,0)),'Standardised Costs'!$C$74,0)*SUM(Calculations!$C$23:$C$25)</f>
        <v>0</v>
      </c>
      <c r="AC73" s="71">
        <f>IF(ISNUMBER(MATCH(AC$4,'Standardised Costs'!$E$74:$I$74,0)),'Standardised Costs'!$C$74,0)*SUM(Calculations!$C$23:$C$25)</f>
        <v>0</v>
      </c>
      <c r="AD73" s="71">
        <f>IF(ISNUMBER(MATCH(AD$4,'Standardised Costs'!$E$74:$I$74,0)),'Standardised Costs'!$C$74,0)*SUM(Calculations!$C$23:$C$25)</f>
        <v>0</v>
      </c>
      <c r="AE73" s="71">
        <f>IF(ISNUMBER(MATCH(AE$4,'Standardised Costs'!$E$74:$I$74,0)),'Standardised Costs'!$C$74,0)*SUM(Calculations!$C$23:$C$25)</f>
        <v>0</v>
      </c>
      <c r="AF73" s="71">
        <f>IF(ISNUMBER(MATCH(AF$4,'Standardised Costs'!$E$74:$I$74,0)),'Standardised Costs'!$C$74,0)*SUM(Calculations!$C$23:$C$25)</f>
        <v>0</v>
      </c>
      <c r="AG73" s="71">
        <f>IF(ISNUMBER(MATCH(AG$4,'Standardised Costs'!$E$74:$I$74,0)),'Standardised Costs'!$C$74,0)*SUM(Calculations!$C$23:$C$25)</f>
        <v>0</v>
      </c>
      <c r="AH73" s="71">
        <f>IF(ISNUMBER(MATCH(AH$4,'Standardised Costs'!$E$74:$I$74,0)),'Standardised Costs'!$C$74,0)*SUM(Calculations!$C$23:$C$25)</f>
        <v>0</v>
      </c>
      <c r="AI73" s="71">
        <f>IF(ISNUMBER(MATCH(AI$4,'Standardised Costs'!$E$74:$I$74,0)),'Standardised Costs'!$C$74,0)*SUM(Calculations!$C$23:$C$25)</f>
        <v>0</v>
      </c>
      <c r="AJ73" s="71">
        <f>IF(ISNUMBER(MATCH(AJ$4,'Standardised Costs'!$E$74:$I$74,0)),'Standardised Costs'!$C$74,0)*SUM(Calculations!$C$23:$C$25)</f>
        <v>0</v>
      </c>
      <c r="AK73" s="71">
        <f>IF(ISNUMBER(MATCH(AK$4,'Standardised Costs'!$E$74:$I$74,0)),'Standardised Costs'!$C$74,0)*SUM(Calculations!$C$23:$C$25)</f>
        <v>0</v>
      </c>
      <c r="AL73" s="71">
        <f>IF(ISNUMBER(MATCH(AL$4,'Standardised Costs'!$E$74:$I$74,0)),'Standardised Costs'!$C$74,0)*SUM(Calculations!$C$23:$C$25)</f>
        <v>0</v>
      </c>
      <c r="AM73" s="71">
        <f>IF(ISNUMBER(MATCH(AM$4,'Standardised Costs'!$E$74:$I$74,0)),'Standardised Costs'!$C$74,0)*SUM(Calculations!$C$23:$C$25)</f>
        <v>0</v>
      </c>
      <c r="AN73" s="71">
        <f>IF(ISNUMBER(MATCH(AN$4,'Standardised Costs'!$E$74:$I$74,0)),'Standardised Costs'!$C$74,0)*SUM(Calculations!$C$23:$C$25)</f>
        <v>0</v>
      </c>
      <c r="AO73" s="71">
        <f>IF(ISNUMBER(MATCH(AO$4,'Standardised Costs'!$E$74:$I$74,0)),'Standardised Costs'!$C$74,0)*SUM(Calculations!$C$23:$C$25)</f>
        <v>0</v>
      </c>
      <c r="AP73" s="71">
        <f>IF(ISNUMBER(MATCH(AP$4,'Standardised Costs'!$E$74:$I$74,0)),'Standardised Costs'!$C$74,0)*SUM(Calculations!$C$23:$C$25)</f>
        <v>0</v>
      </c>
      <c r="AQ73" s="71">
        <f>IF(ISNUMBER(MATCH(AQ$4,'Standardised Costs'!$E$74:$I$74,0)),'Standardised Costs'!$C$74,0)*SUM(Calculations!$C$23:$C$25)</f>
        <v>0</v>
      </c>
      <c r="AR73" s="71">
        <f>IF(ISNUMBER(MATCH(AR$4,'Standardised Costs'!$E$74:$I$74,0)),'Standardised Costs'!$C$74,0)*SUM(Calculations!$C$23:$C$25)</f>
        <v>0</v>
      </c>
      <c r="AS73" s="71">
        <f>IF(ISNUMBER(MATCH(AS$4,'Standardised Costs'!$E$74:$I$74,0)),'Standardised Costs'!$C$74,0)*SUM(Calculations!$C$23:$C$25)</f>
        <v>0</v>
      </c>
      <c r="AT73" s="71">
        <f>IF(ISNUMBER(MATCH(AT$4,'Standardised Costs'!$E$74:$I$74,0)),'Standardised Costs'!$C$74,0)*SUM(Calculations!$C$23:$C$25)</f>
        <v>0</v>
      </c>
      <c r="AU73" s="71">
        <f>IF(ISNUMBER(MATCH(AU$4,'Standardised Costs'!$E$74:$I$74,0)),'Standardised Costs'!$C$74,0)*SUM(Calculations!$C$23:$C$25)</f>
        <v>0</v>
      </c>
      <c r="AV73" s="71">
        <f>IF(ISNUMBER(MATCH(AV$4,'Standardised Costs'!$E$74:$I$74,0)),'Standardised Costs'!$C$74,0)*SUM(Calculations!$C$23:$C$25)</f>
        <v>0</v>
      </c>
      <c r="AW73" s="71">
        <f>IF(ISNUMBER(MATCH(AW$4,'Standardised Costs'!$E$74:$I$74,0)),'Standardised Costs'!$C$74,0)*SUM(Calculations!$C$23:$C$25)</f>
        <v>0</v>
      </c>
      <c r="AX73" s="71">
        <f>IF(ISNUMBER(MATCH(AX$4,'Standardised Costs'!$E$74:$I$74,0)),'Standardised Costs'!$C$74,0)*SUM(Calculations!$C$23:$C$25)</f>
        <v>0</v>
      </c>
      <c r="AY73" s="71">
        <f>IF(ISNUMBER(MATCH(AY$4,'Standardised Costs'!$E$74:$I$74,0)),'Standardised Costs'!$C$74,0)*SUM(Calculations!$C$23:$C$25)</f>
        <v>0</v>
      </c>
      <c r="AZ73" s="71">
        <f>IF(ISNUMBER(MATCH(AZ$4,'Standardised Costs'!$E$74:$I$74,0)),'Standardised Costs'!$C$74,0)*SUM(Calculations!$C$23:$C$25)</f>
        <v>0</v>
      </c>
      <c r="BA73" s="71">
        <f>IF(ISNUMBER(MATCH(BA$4,'Standardised Costs'!$E$74:$I$74,0)),'Standardised Costs'!$C$74,0)*SUM(Calculations!$C$23:$C$25)</f>
        <v>0</v>
      </c>
      <c r="BB73" s="71">
        <f>IF(ISNUMBER(MATCH(BB$4,'Standardised Costs'!$E$74:$I$74,0)),'Standardised Costs'!$C$74,0)*SUM(Calculations!$C$23:$C$25)</f>
        <v>0</v>
      </c>
      <c r="BC73" s="71">
        <f>IF(ISNUMBER(MATCH(BC$4,'Standardised Costs'!$E$74:$I$74,0)),'Standardised Costs'!$C$74,0)*SUM(Calculations!$C$23:$C$25)</f>
        <v>0</v>
      </c>
      <c r="BD73" s="71">
        <f>IF(ISNUMBER(MATCH(BD$4,'Standardised Costs'!$E$74:$I$74,0)),'Standardised Costs'!$C$74,0)*SUM(Calculations!$C$23:$C$25)</f>
        <v>0</v>
      </c>
      <c r="BE73" s="71">
        <f>IF(ISNUMBER(MATCH(BE$4,'Standardised Costs'!$E$74:$I$74,0)),'Standardised Costs'!$C$74,0)*SUM(Calculations!$C$23:$C$25)</f>
        <v>0</v>
      </c>
      <c r="BF73" s="71">
        <f>IF(ISNUMBER(MATCH(BF$4,'Standardised Costs'!$E$74:$I$74,0)),'Standardised Costs'!$C$74,0)*SUM(Calculations!$C$23:$C$25)</f>
        <v>0</v>
      </c>
      <c r="BG73" s="71">
        <f>IF(ISNUMBER(MATCH(BG$4,'Standardised Costs'!$E$74:$I$74,0)),'Standardised Costs'!$C$74,0)*SUM(Calculations!$C$23:$C$25)</f>
        <v>0</v>
      </c>
      <c r="BH73" s="71">
        <f>IF(ISNUMBER(MATCH(BH$4,'Standardised Costs'!$E$74:$I$74,0)),'Standardised Costs'!$C$74,0)*SUM(Calculations!$C$23:$C$25)</f>
        <v>0</v>
      </c>
      <c r="BI73" s="71">
        <f>IF(ISNUMBER(MATCH(BI$4,'Standardised Costs'!$E$74:$I$74,0)),'Standardised Costs'!$C$74,0)*SUM(Calculations!$C$23:$C$25)</f>
        <v>0</v>
      </c>
      <c r="BJ73" s="71">
        <f>IF(ISNUMBER(MATCH(BJ$4,'Standardised Costs'!$E$74:$I$74,0)),'Standardised Costs'!$C$74,0)*SUM(Calculations!$C$23:$C$25)</f>
        <v>0</v>
      </c>
      <c r="BK73" s="71">
        <f>IF(ISNUMBER(MATCH(BK$4,'Standardised Costs'!$E$74:$I$74,0)),'Standardised Costs'!$C$74,0)*SUM(Calculations!$C$23:$C$25)</f>
        <v>0</v>
      </c>
      <c r="BL73" s="71">
        <f>IF(ISNUMBER(MATCH(BL$4,'Standardised Costs'!$E$74:$I$74,0)),'Standardised Costs'!$C$74,0)*SUM(Calculations!$C$23:$C$25)</f>
        <v>0</v>
      </c>
      <c r="BM73" s="71">
        <f>IF(ISNUMBER(MATCH(BM$4,'Standardised Costs'!$E$74:$I$74,0)),'Standardised Costs'!$C$74,0)*SUM(Calculations!$C$23:$C$25)</f>
        <v>0</v>
      </c>
      <c r="BN73" s="71">
        <f>IF(ISNUMBER(MATCH(BN$4,'Standardised Costs'!$E$74:$I$74,0)),'Standardised Costs'!$C$74,0)*SUM(Calculations!$C$23:$C$25)</f>
        <v>0</v>
      </c>
      <c r="BO73" s="71">
        <f>IF(ISNUMBER(MATCH(BO$4,'Standardised Costs'!$E$74:$I$74,0)),'Standardised Costs'!$C$74,0)*SUM(Calculations!$C$23:$C$25)</f>
        <v>0</v>
      </c>
      <c r="BP73" s="71">
        <f>IF(ISNUMBER(MATCH(BP$4,'Standardised Costs'!$E$74:$I$74,0)),'Standardised Costs'!$C$74,0)*SUM(Calculations!$C$23:$C$25)</f>
        <v>0</v>
      </c>
      <c r="BQ73" s="71">
        <f>IF(ISNUMBER(MATCH(BQ$4,'Standardised Costs'!$E$74:$I$74,0)),'Standardised Costs'!$C$74,0)*SUM(Calculations!$C$23:$C$25)</f>
        <v>0</v>
      </c>
      <c r="BR73" s="71">
        <f>IF(ISNUMBER(MATCH(BR$4,'Standardised Costs'!$E$74:$I$74,0)),'Standardised Costs'!$C$74,0)*SUM(Calculations!$C$23:$C$25)</f>
        <v>0</v>
      </c>
      <c r="BS73" s="71">
        <f>IF(ISNUMBER(MATCH(BS$4,'Standardised Costs'!$E$74:$I$74,0)),'Standardised Costs'!$C$74,0)*SUM(Calculations!$C$23:$C$25)</f>
        <v>0</v>
      </c>
      <c r="BT73" s="71">
        <f>IF(ISNUMBER(MATCH(BT$4,'Standardised Costs'!$E$74:$I$74,0)),'Standardised Costs'!$C$74,0)*SUM(Calculations!$C$23:$C$25)</f>
        <v>0</v>
      </c>
      <c r="BU73" s="71">
        <f>IF(ISNUMBER(MATCH(BU$4,'Standardised Costs'!$E$74:$I$74,0)),'Standardised Costs'!$C$74,0)*SUM(Calculations!$C$23:$C$25)</f>
        <v>0</v>
      </c>
      <c r="BV73" s="71">
        <f>IF(ISNUMBER(MATCH(BV$4,'Standardised Costs'!$E$74:$I$74,0)),'Standardised Costs'!$C$74,0)*SUM(Calculations!$C$23:$C$25)</f>
        <v>0</v>
      </c>
      <c r="BW73" s="71">
        <f>IF(ISNUMBER(MATCH(BW$4,'Standardised Costs'!$E$74:$I$74,0)),'Standardised Costs'!$C$74,0)*SUM(Calculations!$C$23:$C$25)</f>
        <v>0</v>
      </c>
      <c r="BX73" s="71">
        <f>IF(ISNUMBER(MATCH(BX$4,'Standardised Costs'!$E$74:$I$74,0)),'Standardised Costs'!$C$74,0)*SUM(Calculations!$C$23:$C$25)</f>
        <v>0</v>
      </c>
      <c r="BY73" s="71">
        <f>IF(ISNUMBER(MATCH(BY$4,'Standardised Costs'!$E$74:$I$74,0)),'Standardised Costs'!$C$74,0)*SUM(Calculations!$C$23:$C$25)</f>
        <v>0</v>
      </c>
      <c r="BZ73" s="71">
        <f>IF(ISNUMBER(MATCH(BZ$4,'Standardised Costs'!$E$74:$I$74,0)),'Standardised Costs'!$C$74,0)*SUM(Calculations!$C$23:$C$25)</f>
        <v>0</v>
      </c>
      <c r="CA73" s="71">
        <f>IF(ISNUMBER(MATCH(CA$4,'Standardised Costs'!$E$74:$I$74,0)),'Standardised Costs'!$C$74,0)*SUM(Calculations!$C$23:$C$25)</f>
        <v>0</v>
      </c>
      <c r="CB73" s="71">
        <f>IF(ISNUMBER(MATCH(CB$4,'Standardised Costs'!$E$74:$I$74,0)),'Standardised Costs'!$C$74,0)*SUM(Calculations!$C$23:$C$25)</f>
        <v>0</v>
      </c>
      <c r="CC73" s="71">
        <f>IF(ISNUMBER(MATCH(CC$4,'Standardised Costs'!$E$74:$I$74,0)),'Standardised Costs'!$C$74,0)*SUM(Calculations!$C$23:$C$25)</f>
        <v>0</v>
      </c>
      <c r="CD73" s="71">
        <f>IF(ISNUMBER(MATCH(CD$4,'Standardised Costs'!$E$74:$I$74,0)),'Standardised Costs'!$C$74,0)*SUM(Calculations!$C$23:$C$25)</f>
        <v>0</v>
      </c>
      <c r="CE73" s="71">
        <f>IF(ISNUMBER(MATCH(CE$4,'Standardised Costs'!$E$74:$I$74,0)),'Standardised Costs'!$C$74,0)*SUM(Calculations!$C$23:$C$25)</f>
        <v>0</v>
      </c>
      <c r="CF73" s="71">
        <f>IF(ISNUMBER(MATCH(CF$4,'Standardised Costs'!$E$74:$I$74,0)),'Standardised Costs'!$C$74,0)*SUM(Calculations!$C$23:$C$25)</f>
        <v>0</v>
      </c>
      <c r="CG73" s="71">
        <f>IF(ISNUMBER(MATCH(CG$4,'Standardised Costs'!$E$74:$I$74,0)),'Standardised Costs'!$C$74,0)*SUM(Calculations!$C$23:$C$25)</f>
        <v>0</v>
      </c>
      <c r="CH73" s="71">
        <f>IF(ISNUMBER(MATCH(CH$4,'Standardised Costs'!$E$74:$I$74,0)),'Standardised Costs'!$C$74,0)*SUM(Calculations!$C$23:$C$25)</f>
        <v>0</v>
      </c>
      <c r="CI73" s="71">
        <f>IF(ISNUMBER(MATCH(CI$4,'Standardised Costs'!$E$74:$I$74,0)),'Standardised Costs'!$C$74,0)*SUM(Calculations!$C$23:$C$25)</f>
        <v>0</v>
      </c>
      <c r="CJ73" s="71">
        <f>IF(ISNUMBER(MATCH(CJ$4,'Standardised Costs'!$E$74:$I$74,0)),'Standardised Costs'!$C$74,0)*SUM(Calculations!$C$23:$C$25)</f>
        <v>0</v>
      </c>
      <c r="CK73" s="71">
        <f>IF(ISNUMBER(MATCH(CK$4,'Standardised Costs'!$E$74:$I$74,0)),'Standardised Costs'!$C$74,0)*SUM(Calculations!$C$23:$C$25)</f>
        <v>0</v>
      </c>
      <c r="CL73" s="71">
        <f>IF(ISNUMBER(MATCH(CL$4,'Standardised Costs'!$E$74:$I$74,0)),'Standardised Costs'!$C$74,0)*SUM(Calculations!$C$23:$C$25)</f>
        <v>0</v>
      </c>
      <c r="CM73" s="71">
        <f>IF(ISNUMBER(MATCH(CM$4,'Standardised Costs'!$E$74:$I$74,0)),'Standardised Costs'!$C$74,0)*SUM(Calculations!$C$23:$C$25)</f>
        <v>0</v>
      </c>
      <c r="CN73" s="71">
        <f>IF(ISNUMBER(MATCH(CN$4,'Standardised Costs'!$E$74:$I$74,0)),'Standardised Costs'!$C$74,0)*SUM(Calculations!$C$23:$C$25)</f>
        <v>0</v>
      </c>
      <c r="CO73" s="71">
        <f>IF(ISNUMBER(MATCH(CO$4,'Standardised Costs'!$E$74:$I$74,0)),'Standardised Costs'!$C$74,0)*SUM(Calculations!$C$23:$C$25)</f>
        <v>0</v>
      </c>
      <c r="CP73" s="71">
        <f>IF(ISNUMBER(MATCH(CP$4,'Standardised Costs'!$E$74:$I$74,0)),'Standardised Costs'!$C$74,0)*SUM(Calculations!$C$23:$C$25)</f>
        <v>0</v>
      </c>
      <c r="CQ73" s="71">
        <f>IF(ISNUMBER(MATCH(CQ$4,'Standardised Costs'!$E$74:$I$74,0)),'Standardised Costs'!$C$74,0)*SUM(Calculations!$C$23:$C$25)</f>
        <v>0</v>
      </c>
      <c r="CR73" s="71">
        <f>IF(ISNUMBER(MATCH(CR$4,'Standardised Costs'!$E$74:$I$74,0)),'Standardised Costs'!$C$74,0)*SUM(Calculations!$C$23:$C$25)</f>
        <v>0</v>
      </c>
      <c r="CS73" s="71">
        <f>IF(ISNUMBER(MATCH(CS$4,'Standardised Costs'!$E$74:$I$74,0)),'Standardised Costs'!$C$74,0)*SUM(Calculations!$C$23:$C$25)</f>
        <v>0</v>
      </c>
      <c r="CT73" s="71">
        <f>IF(ISNUMBER(MATCH(CT$4,'Standardised Costs'!$E$74:$I$74,0)),'Standardised Costs'!$C$74,0)*SUM(Calculations!$C$23:$C$25)</f>
        <v>0</v>
      </c>
      <c r="CU73" s="71">
        <f>IF(ISNUMBER(MATCH(CU$4,'Standardised Costs'!$E$74:$I$74,0)),'Standardised Costs'!$C$74,0)*SUM(Calculations!$C$23:$C$25)</f>
        <v>0</v>
      </c>
      <c r="CV73" s="71">
        <f>IF(ISNUMBER(MATCH(CV$4,'Standardised Costs'!$E$74:$I$74,0)),'Standardised Costs'!$C$74,0)*SUM(Calculations!$C$23:$C$25)</f>
        <v>0</v>
      </c>
      <c r="CW73" s="71">
        <f>IF(ISNUMBER(MATCH(CW$4,'Standardised Costs'!$E$74:$I$74,0)),'Standardised Costs'!$C$74,0)*SUM(Calculations!$C$23:$C$25)</f>
        <v>0</v>
      </c>
      <c r="CX73" s="71">
        <f>IF(ISNUMBER(MATCH(CX$4,'Standardised Costs'!$E$74:$I$74,0)),'Standardised Costs'!$C$74,0)*SUM(Calculations!$C$23:$C$25)</f>
        <v>0</v>
      </c>
      <c r="CY73" s="71">
        <f>IF(ISNUMBER(MATCH(CY$4,'Standardised Costs'!$E$74:$I$74,0)),'Standardised Costs'!$C$74,0)*SUM(Calculations!$C$23:$C$25)</f>
        <v>0</v>
      </c>
    </row>
    <row r="74" spans="1:103" s="68" customFormat="1" ht="12.75" customHeight="1" x14ac:dyDescent="0.2">
      <c r="A74" s="328"/>
      <c r="B74" s="73" t="s">
        <v>246</v>
      </c>
      <c r="C74" s="72">
        <f t="shared" si="2"/>
        <v>0</v>
      </c>
      <c r="D74" s="71">
        <f>IF(ISNUMBER(MATCH(D$4,'Standardised Costs'!$E$79:$H$79,0)),'Standardised Costs'!$C$79,0)*SUM(Calculations!$C$23:$C$25)</f>
        <v>0</v>
      </c>
      <c r="E74" s="71">
        <f>IF(ISNUMBER(MATCH(E$4,'Standardised Costs'!$E$79:$H$79,0)),'Standardised Costs'!$C$79,0)*SUM(Calculations!$C$23:$C$25)</f>
        <v>0</v>
      </c>
      <c r="F74" s="71">
        <f>IF(ISNUMBER(MATCH(F$4,'Standardised Costs'!$E$79:$H$79,0)),'Standardised Costs'!$C$79,0)*SUM(Calculations!$C$23:$C$25)</f>
        <v>0</v>
      </c>
      <c r="G74" s="71">
        <f>IF(ISNUMBER(MATCH(G$4,'Standardised Costs'!$E$79:$H$79,0)),'Standardised Costs'!$C$79,0)*SUM(Calculations!$C$23:$C$25)</f>
        <v>0</v>
      </c>
      <c r="H74" s="71">
        <f>IF(ISNUMBER(MATCH(H$4,'Standardised Costs'!$E$79:$H$79,0)),'Standardised Costs'!$C$79,0)*SUM(Calculations!$C$23:$C$25)</f>
        <v>0</v>
      </c>
      <c r="I74" s="71">
        <f>IF(ISNUMBER(MATCH(I$4,'Standardised Costs'!$E$79:$H$79,0)),'Standardised Costs'!$C$79,0)*SUM(Calculations!$C$23:$C$25)</f>
        <v>0</v>
      </c>
      <c r="J74" s="71">
        <f>IF(ISNUMBER(MATCH(J$4,'Standardised Costs'!$E$79:$H$79,0)),'Standardised Costs'!$C$79,0)*SUM(Calculations!$C$23:$C$25)</f>
        <v>0</v>
      </c>
      <c r="K74" s="71">
        <f>IF(ISNUMBER(MATCH(K$4,'Standardised Costs'!$E$79:$H$79,0)),'Standardised Costs'!$C$79,0)*SUM(Calculations!$C$23:$C$25)</f>
        <v>0</v>
      </c>
      <c r="L74" s="71">
        <f>IF(ISNUMBER(MATCH(L$4,'Standardised Costs'!$E$79:$H$79,0)),'Standardised Costs'!$C$79,0)*SUM(Calculations!$C$23:$C$25)</f>
        <v>0</v>
      </c>
      <c r="M74" s="71">
        <f>IF(ISNUMBER(MATCH(M$4,'Standardised Costs'!$E$79:$H$79,0)),'Standardised Costs'!$C$79,0)*SUM(Calculations!$C$23:$C$25)</f>
        <v>0</v>
      </c>
      <c r="N74" s="71">
        <f>IF(ISNUMBER(MATCH(N$4,'Standardised Costs'!$E$79:$H$79,0)),'Standardised Costs'!$C$79,0)*SUM(Calculations!$C$23:$C$25)</f>
        <v>0</v>
      </c>
      <c r="O74" s="71">
        <f>IF(ISNUMBER(MATCH(O$4,'Standardised Costs'!$E$79:$H$79,0)),'Standardised Costs'!$C$79,0)*SUM(Calculations!$C$23:$C$25)</f>
        <v>0</v>
      </c>
      <c r="P74" s="71">
        <f>IF(ISNUMBER(MATCH(P$4,'Standardised Costs'!$E$79:$H$79,0)),'Standardised Costs'!$C$79,0)*SUM(Calculations!$C$23:$C$25)</f>
        <v>0</v>
      </c>
      <c r="Q74" s="71">
        <f>IF(ISNUMBER(MATCH(Q$4,'Standardised Costs'!$E$79:$H$79,0)),'Standardised Costs'!$C$79,0)*SUM(Calculations!$C$23:$C$25)</f>
        <v>0</v>
      </c>
      <c r="R74" s="71">
        <f>IF(ISNUMBER(MATCH(R$4,'Standardised Costs'!$E$79:$H$79,0)),'Standardised Costs'!$C$79,0)*SUM(Calculations!$C$23:$C$25)</f>
        <v>0</v>
      </c>
      <c r="S74" s="71">
        <f>IF(ISNUMBER(MATCH(S$4,'Standardised Costs'!$E$79:$H$79,0)),'Standardised Costs'!$C$79,0)*SUM(Calculations!$C$23:$C$25)</f>
        <v>0</v>
      </c>
      <c r="T74" s="71">
        <f>IF(ISNUMBER(MATCH(T$4,'Standardised Costs'!$E$79:$H$79,0)),'Standardised Costs'!$C$79,0)*SUM(Calculations!$C$23:$C$25)</f>
        <v>0</v>
      </c>
      <c r="U74" s="71">
        <f>IF(ISNUMBER(MATCH(U$4,'Standardised Costs'!$E$79:$H$79,0)),'Standardised Costs'!$C$79,0)*SUM(Calculations!$C$23:$C$25)</f>
        <v>0</v>
      </c>
      <c r="V74" s="71">
        <f>IF(ISNUMBER(MATCH(V$4,'Standardised Costs'!$E$79:$H$79,0)),'Standardised Costs'!$C$79,0)*SUM(Calculations!$C$23:$C$25)</f>
        <v>0</v>
      </c>
      <c r="W74" s="71">
        <f>IF(ISNUMBER(MATCH(W$4,'Standardised Costs'!$E$79:$H$79,0)),'Standardised Costs'!$C$79,0)*SUM(Calculations!$C$23:$C$25)</f>
        <v>0</v>
      </c>
      <c r="X74" s="71">
        <f>IF(ISNUMBER(MATCH(X$4,'Standardised Costs'!$E$79:$H$79,0)),'Standardised Costs'!$C$79,0)*SUM(Calculations!$C$23:$C$25)</f>
        <v>0</v>
      </c>
      <c r="Y74" s="71">
        <f>IF(ISNUMBER(MATCH(Y$4,'Standardised Costs'!$E$79:$H$79,0)),'Standardised Costs'!$C$79,0)*SUM(Calculations!$C$23:$C$25)</f>
        <v>0</v>
      </c>
      <c r="Z74" s="71">
        <f>IF(ISNUMBER(MATCH(Z$4,'Standardised Costs'!$E$79:$H$79,0)),'Standardised Costs'!$C$79,0)*SUM(Calculations!$C$23:$C$25)</f>
        <v>0</v>
      </c>
      <c r="AA74" s="71">
        <f>IF(ISNUMBER(MATCH(AA$4,'Standardised Costs'!$E$79:$H$79,0)),'Standardised Costs'!$C$79,0)*SUM(Calculations!$C$23:$C$25)</f>
        <v>0</v>
      </c>
      <c r="AB74" s="71">
        <f>IF(ISNUMBER(MATCH(AB$4,'Standardised Costs'!$E$79:$H$79,0)),'Standardised Costs'!$C$79,0)*SUM(Calculations!$C$23:$C$25)</f>
        <v>0</v>
      </c>
      <c r="AC74" s="71">
        <f>IF(ISNUMBER(MATCH(AC$4,'Standardised Costs'!$E$79:$H$79,0)),'Standardised Costs'!$C$79,0)*SUM(Calculations!$C$23:$C$25)</f>
        <v>0</v>
      </c>
      <c r="AD74" s="71">
        <f>IF(ISNUMBER(MATCH(AD$4,'Standardised Costs'!$E$79:$H$79,0)),'Standardised Costs'!$C$79,0)*SUM(Calculations!$C$23:$C$25)</f>
        <v>0</v>
      </c>
      <c r="AE74" s="71">
        <f>IF(ISNUMBER(MATCH(AE$4,'Standardised Costs'!$E$79:$H$79,0)),'Standardised Costs'!$C$79,0)*SUM(Calculations!$C$23:$C$25)</f>
        <v>0</v>
      </c>
      <c r="AF74" s="71">
        <f>IF(ISNUMBER(MATCH(AF$4,'Standardised Costs'!$E$79:$H$79,0)),'Standardised Costs'!$C$79,0)*SUM(Calculations!$C$23:$C$25)</f>
        <v>0</v>
      </c>
      <c r="AG74" s="71">
        <f>IF(ISNUMBER(MATCH(AG$4,'Standardised Costs'!$E$79:$H$79,0)),'Standardised Costs'!$C$79,0)*SUM(Calculations!$C$23:$C$25)</f>
        <v>0</v>
      </c>
      <c r="AH74" s="71">
        <f>IF(ISNUMBER(MATCH(AH$4,'Standardised Costs'!$E$79:$H$79,0)),'Standardised Costs'!$C$79,0)*SUM(Calculations!$C$23:$C$25)</f>
        <v>0</v>
      </c>
      <c r="AI74" s="71">
        <f>IF(ISNUMBER(MATCH(AI$4,'Standardised Costs'!$E$79:$H$79,0)),'Standardised Costs'!$C$79,0)*SUM(Calculations!$C$23:$C$25)</f>
        <v>0</v>
      </c>
      <c r="AJ74" s="71">
        <f>IF(ISNUMBER(MATCH(AJ$4,'Standardised Costs'!$E$79:$H$79,0)),'Standardised Costs'!$C$79,0)*SUM(Calculations!$C$23:$C$25)</f>
        <v>0</v>
      </c>
      <c r="AK74" s="71">
        <f>IF(ISNUMBER(MATCH(AK$4,'Standardised Costs'!$E$79:$H$79,0)),'Standardised Costs'!$C$79,0)*SUM(Calculations!$C$23:$C$25)</f>
        <v>0</v>
      </c>
      <c r="AL74" s="71">
        <f>IF(ISNUMBER(MATCH(AL$4,'Standardised Costs'!$E$79:$H$79,0)),'Standardised Costs'!$C$79,0)*SUM(Calculations!$C$23:$C$25)</f>
        <v>0</v>
      </c>
      <c r="AM74" s="71">
        <f>IF(ISNUMBER(MATCH(AM$4,'Standardised Costs'!$E$79:$H$79,0)),'Standardised Costs'!$C$79,0)*SUM(Calculations!$C$23:$C$25)</f>
        <v>0</v>
      </c>
      <c r="AN74" s="71">
        <f>IF(ISNUMBER(MATCH(AN$4,'Standardised Costs'!$E$79:$H$79,0)),'Standardised Costs'!$C$79,0)*SUM(Calculations!$C$23:$C$25)</f>
        <v>0</v>
      </c>
      <c r="AO74" s="71">
        <f>IF(ISNUMBER(MATCH(AO$4,'Standardised Costs'!$E$79:$H$79,0)),'Standardised Costs'!$C$79,0)*SUM(Calculations!$C$23:$C$25)</f>
        <v>0</v>
      </c>
      <c r="AP74" s="71">
        <f>IF(ISNUMBER(MATCH(AP$4,'Standardised Costs'!$E$79:$H$79,0)),'Standardised Costs'!$C$79,0)*SUM(Calculations!$C$23:$C$25)</f>
        <v>0</v>
      </c>
      <c r="AQ74" s="71">
        <f>IF(ISNUMBER(MATCH(AQ$4,'Standardised Costs'!$E$79:$H$79,0)),'Standardised Costs'!$C$79,0)*SUM(Calculations!$C$23:$C$25)</f>
        <v>0</v>
      </c>
      <c r="AR74" s="71">
        <f>IF(ISNUMBER(MATCH(AR$4,'Standardised Costs'!$E$79:$H$79,0)),'Standardised Costs'!$C$79,0)*SUM(Calculations!$C$23:$C$25)</f>
        <v>0</v>
      </c>
      <c r="AS74" s="71">
        <f>IF(ISNUMBER(MATCH(AS$4,'Standardised Costs'!$E$79:$H$79,0)),'Standardised Costs'!$C$79,0)*SUM(Calculations!$C$23:$C$25)</f>
        <v>0</v>
      </c>
      <c r="AT74" s="71">
        <f>IF(ISNUMBER(MATCH(AT$4,'Standardised Costs'!$E$79:$H$79,0)),'Standardised Costs'!$C$79,0)*SUM(Calculations!$C$23:$C$25)</f>
        <v>0</v>
      </c>
      <c r="AU74" s="71">
        <f>IF(ISNUMBER(MATCH(AU$4,'Standardised Costs'!$E$79:$H$79,0)),'Standardised Costs'!$C$79,0)*SUM(Calculations!$C$23:$C$25)</f>
        <v>0</v>
      </c>
      <c r="AV74" s="71">
        <f>IF(ISNUMBER(MATCH(AV$4,'Standardised Costs'!$E$79:$H$79,0)),'Standardised Costs'!$C$79,0)*SUM(Calculations!$C$23:$C$25)</f>
        <v>0</v>
      </c>
      <c r="AW74" s="71">
        <f>IF(ISNUMBER(MATCH(AW$4,'Standardised Costs'!$E$79:$H$79,0)),'Standardised Costs'!$C$79,0)*SUM(Calculations!$C$23:$C$25)</f>
        <v>0</v>
      </c>
      <c r="AX74" s="71">
        <f>IF(ISNUMBER(MATCH(AX$4,'Standardised Costs'!$E$79:$H$79,0)),'Standardised Costs'!$C$79,0)*SUM(Calculations!$C$23:$C$25)</f>
        <v>0</v>
      </c>
      <c r="AY74" s="71">
        <f>IF(ISNUMBER(MATCH(AY$4,'Standardised Costs'!$E$79:$H$79,0)),'Standardised Costs'!$C$79,0)*SUM(Calculations!$C$23:$C$25)</f>
        <v>0</v>
      </c>
      <c r="AZ74" s="71">
        <f>IF(ISNUMBER(MATCH(AZ$4,'Standardised Costs'!$E$79:$H$79,0)),'Standardised Costs'!$C$79,0)*SUM(Calculations!$C$23:$C$25)</f>
        <v>0</v>
      </c>
      <c r="BA74" s="71">
        <f>IF(ISNUMBER(MATCH(BA$4,'Standardised Costs'!$E$79:$H$79,0)),'Standardised Costs'!$C$79,0)*SUM(Calculations!$C$23:$C$25)</f>
        <v>0</v>
      </c>
      <c r="BB74" s="71">
        <f>IF(ISNUMBER(MATCH(BB$4,'Standardised Costs'!$E$79:$H$79,0)),'Standardised Costs'!$C$79,0)*SUM(Calculations!$C$23:$C$25)</f>
        <v>0</v>
      </c>
      <c r="BC74" s="71">
        <f>IF(ISNUMBER(MATCH(BC$4,'Standardised Costs'!$E$79:$H$79,0)),'Standardised Costs'!$C$79,0)*SUM(Calculations!$C$23:$C$25)</f>
        <v>0</v>
      </c>
      <c r="BD74" s="71">
        <f>IF(ISNUMBER(MATCH(BD$4,'Standardised Costs'!$E$79:$H$79,0)),'Standardised Costs'!$C$79,0)*SUM(Calculations!$C$23:$C$25)</f>
        <v>0</v>
      </c>
      <c r="BE74" s="71">
        <f>IF(ISNUMBER(MATCH(BE$4,'Standardised Costs'!$E$79:$H$79,0)),'Standardised Costs'!$C$79,0)*SUM(Calculations!$C$23:$C$25)</f>
        <v>0</v>
      </c>
      <c r="BF74" s="71">
        <f>IF(ISNUMBER(MATCH(BF$4,'Standardised Costs'!$E$79:$H$79,0)),'Standardised Costs'!$C$79,0)*SUM(Calculations!$C$23:$C$25)</f>
        <v>0</v>
      </c>
      <c r="BG74" s="71">
        <f>IF(ISNUMBER(MATCH(BG$4,'Standardised Costs'!$E$79:$H$79,0)),'Standardised Costs'!$C$79,0)*SUM(Calculations!$C$23:$C$25)</f>
        <v>0</v>
      </c>
      <c r="BH74" s="71">
        <f>IF(ISNUMBER(MATCH(BH$4,'Standardised Costs'!$E$79:$H$79,0)),'Standardised Costs'!$C$79,0)*SUM(Calculations!$C$23:$C$25)</f>
        <v>0</v>
      </c>
      <c r="BI74" s="71">
        <f>IF(ISNUMBER(MATCH(BI$4,'Standardised Costs'!$E$79:$H$79,0)),'Standardised Costs'!$C$79,0)*SUM(Calculations!$C$23:$C$25)</f>
        <v>0</v>
      </c>
      <c r="BJ74" s="71">
        <f>IF(ISNUMBER(MATCH(BJ$4,'Standardised Costs'!$E$79:$H$79,0)),'Standardised Costs'!$C$79,0)*SUM(Calculations!$C$23:$C$25)</f>
        <v>0</v>
      </c>
      <c r="BK74" s="71">
        <f>IF(ISNUMBER(MATCH(BK$4,'Standardised Costs'!$E$79:$H$79,0)),'Standardised Costs'!$C$79,0)*SUM(Calculations!$C$23:$C$25)</f>
        <v>0</v>
      </c>
      <c r="BL74" s="71">
        <f>IF(ISNUMBER(MATCH(BL$4,'Standardised Costs'!$E$79:$H$79,0)),'Standardised Costs'!$C$79,0)*SUM(Calculations!$C$23:$C$25)</f>
        <v>0</v>
      </c>
      <c r="BM74" s="71">
        <f>IF(ISNUMBER(MATCH(BM$4,'Standardised Costs'!$E$79:$H$79,0)),'Standardised Costs'!$C$79,0)*SUM(Calculations!$C$23:$C$25)</f>
        <v>0</v>
      </c>
      <c r="BN74" s="71">
        <f>IF(ISNUMBER(MATCH(BN$4,'Standardised Costs'!$E$79:$H$79,0)),'Standardised Costs'!$C$79,0)*SUM(Calculations!$C$23:$C$25)</f>
        <v>0</v>
      </c>
      <c r="BO74" s="71">
        <f>IF(ISNUMBER(MATCH(BO$4,'Standardised Costs'!$E$79:$H$79,0)),'Standardised Costs'!$C$79,0)*SUM(Calculations!$C$23:$C$25)</f>
        <v>0</v>
      </c>
      <c r="BP74" s="71">
        <f>IF(ISNUMBER(MATCH(BP$4,'Standardised Costs'!$E$79:$H$79,0)),'Standardised Costs'!$C$79,0)*SUM(Calculations!$C$23:$C$25)</f>
        <v>0</v>
      </c>
      <c r="BQ74" s="71">
        <f>IF(ISNUMBER(MATCH(BQ$4,'Standardised Costs'!$E$79:$H$79,0)),'Standardised Costs'!$C$79,0)*SUM(Calculations!$C$23:$C$25)</f>
        <v>0</v>
      </c>
      <c r="BR74" s="71">
        <f>IF(ISNUMBER(MATCH(BR$4,'Standardised Costs'!$E$79:$H$79,0)),'Standardised Costs'!$C$79,0)*SUM(Calculations!$C$23:$C$25)</f>
        <v>0</v>
      </c>
      <c r="BS74" s="71">
        <f>IF(ISNUMBER(MATCH(BS$4,'Standardised Costs'!$E$79:$H$79,0)),'Standardised Costs'!$C$79,0)*SUM(Calculations!$C$23:$C$25)</f>
        <v>0</v>
      </c>
      <c r="BT74" s="71">
        <f>IF(ISNUMBER(MATCH(BT$4,'Standardised Costs'!$E$79:$H$79,0)),'Standardised Costs'!$C$79,0)*SUM(Calculations!$C$23:$C$25)</f>
        <v>0</v>
      </c>
      <c r="BU74" s="71">
        <f>IF(ISNUMBER(MATCH(BU$4,'Standardised Costs'!$E$79:$H$79,0)),'Standardised Costs'!$C$79,0)*SUM(Calculations!$C$23:$C$25)</f>
        <v>0</v>
      </c>
      <c r="BV74" s="71">
        <f>IF(ISNUMBER(MATCH(BV$4,'Standardised Costs'!$E$79:$H$79,0)),'Standardised Costs'!$C$79,0)*SUM(Calculations!$C$23:$C$25)</f>
        <v>0</v>
      </c>
      <c r="BW74" s="71">
        <f>IF(ISNUMBER(MATCH(BW$4,'Standardised Costs'!$E$79:$H$79,0)),'Standardised Costs'!$C$79,0)*SUM(Calculations!$C$23:$C$25)</f>
        <v>0</v>
      </c>
      <c r="BX74" s="71">
        <f>IF(ISNUMBER(MATCH(BX$4,'Standardised Costs'!$E$79:$H$79,0)),'Standardised Costs'!$C$79,0)*SUM(Calculations!$C$23:$C$25)</f>
        <v>0</v>
      </c>
      <c r="BY74" s="71">
        <f>IF(ISNUMBER(MATCH(BY$4,'Standardised Costs'!$E$79:$H$79,0)),'Standardised Costs'!$C$79,0)*SUM(Calculations!$C$23:$C$25)</f>
        <v>0</v>
      </c>
      <c r="BZ74" s="71">
        <f>IF(ISNUMBER(MATCH(BZ$4,'Standardised Costs'!$E$79:$H$79,0)),'Standardised Costs'!$C$79,0)*SUM(Calculations!$C$23:$C$25)</f>
        <v>0</v>
      </c>
      <c r="CA74" s="71">
        <f>IF(ISNUMBER(MATCH(CA$4,'Standardised Costs'!$E$79:$H$79,0)),'Standardised Costs'!$C$79,0)*SUM(Calculations!$C$23:$C$25)</f>
        <v>0</v>
      </c>
      <c r="CB74" s="71">
        <f>IF(ISNUMBER(MATCH(CB$4,'Standardised Costs'!$E$79:$H$79,0)),'Standardised Costs'!$C$79,0)*SUM(Calculations!$C$23:$C$25)</f>
        <v>0</v>
      </c>
      <c r="CC74" s="71">
        <f>IF(ISNUMBER(MATCH(CC$4,'Standardised Costs'!$E$79:$H$79,0)),'Standardised Costs'!$C$79,0)*SUM(Calculations!$C$23:$C$25)</f>
        <v>0</v>
      </c>
      <c r="CD74" s="71">
        <f>IF(ISNUMBER(MATCH(CD$4,'Standardised Costs'!$E$79:$H$79,0)),'Standardised Costs'!$C$79,0)*SUM(Calculations!$C$23:$C$25)</f>
        <v>0</v>
      </c>
      <c r="CE74" s="71">
        <f>IF(ISNUMBER(MATCH(CE$4,'Standardised Costs'!$E$79:$H$79,0)),'Standardised Costs'!$C$79,0)*SUM(Calculations!$C$23:$C$25)</f>
        <v>0</v>
      </c>
      <c r="CF74" s="71">
        <f>IF(ISNUMBER(MATCH(CF$4,'Standardised Costs'!$E$79:$H$79,0)),'Standardised Costs'!$C$79,0)*SUM(Calculations!$C$23:$C$25)</f>
        <v>0</v>
      </c>
      <c r="CG74" s="71">
        <f>IF(ISNUMBER(MATCH(CG$4,'Standardised Costs'!$E$79:$H$79,0)),'Standardised Costs'!$C$79,0)*SUM(Calculations!$C$23:$C$25)</f>
        <v>0</v>
      </c>
      <c r="CH74" s="71">
        <f>IF(ISNUMBER(MATCH(CH$4,'Standardised Costs'!$E$79:$H$79,0)),'Standardised Costs'!$C$79,0)*SUM(Calculations!$C$23:$C$25)</f>
        <v>0</v>
      </c>
      <c r="CI74" s="71">
        <f>IF(ISNUMBER(MATCH(CI$4,'Standardised Costs'!$E$79:$H$79,0)),'Standardised Costs'!$C$79,0)*SUM(Calculations!$C$23:$C$25)</f>
        <v>0</v>
      </c>
      <c r="CJ74" s="71">
        <f>IF(ISNUMBER(MATCH(CJ$4,'Standardised Costs'!$E$79:$H$79,0)),'Standardised Costs'!$C$79,0)*SUM(Calculations!$C$23:$C$25)</f>
        <v>0</v>
      </c>
      <c r="CK74" s="71">
        <f>IF(ISNUMBER(MATCH(CK$4,'Standardised Costs'!$E$79:$H$79,0)),'Standardised Costs'!$C$79,0)*SUM(Calculations!$C$23:$C$25)</f>
        <v>0</v>
      </c>
      <c r="CL74" s="71">
        <f>IF(ISNUMBER(MATCH(CL$4,'Standardised Costs'!$E$79:$H$79,0)),'Standardised Costs'!$C$79,0)*SUM(Calculations!$C$23:$C$25)</f>
        <v>0</v>
      </c>
      <c r="CM74" s="71">
        <f>IF(ISNUMBER(MATCH(CM$4,'Standardised Costs'!$E$79:$H$79,0)),'Standardised Costs'!$C$79,0)*SUM(Calculations!$C$23:$C$25)</f>
        <v>0</v>
      </c>
      <c r="CN74" s="71">
        <f>IF(ISNUMBER(MATCH(CN$4,'Standardised Costs'!$E$79:$H$79,0)),'Standardised Costs'!$C$79,0)*SUM(Calculations!$C$23:$C$25)</f>
        <v>0</v>
      </c>
      <c r="CO74" s="71">
        <f>IF(ISNUMBER(MATCH(CO$4,'Standardised Costs'!$E$79:$H$79,0)),'Standardised Costs'!$C$79,0)*SUM(Calculations!$C$23:$C$25)</f>
        <v>0</v>
      </c>
      <c r="CP74" s="71">
        <f>IF(ISNUMBER(MATCH(CP$4,'Standardised Costs'!$E$79:$H$79,0)),'Standardised Costs'!$C$79,0)*SUM(Calculations!$C$23:$C$25)</f>
        <v>0</v>
      </c>
      <c r="CQ74" s="71">
        <f>IF(ISNUMBER(MATCH(CQ$4,'Standardised Costs'!$E$79:$H$79,0)),'Standardised Costs'!$C$79,0)*SUM(Calculations!$C$23:$C$25)</f>
        <v>0</v>
      </c>
      <c r="CR74" s="71">
        <f>IF(ISNUMBER(MATCH(CR$4,'Standardised Costs'!$E$79:$H$79,0)),'Standardised Costs'!$C$79,0)*SUM(Calculations!$C$23:$C$25)</f>
        <v>0</v>
      </c>
      <c r="CS74" s="71">
        <f>IF(ISNUMBER(MATCH(CS$4,'Standardised Costs'!$E$79:$H$79,0)),'Standardised Costs'!$C$79,0)*SUM(Calculations!$C$23:$C$25)</f>
        <v>0</v>
      </c>
      <c r="CT74" s="71">
        <f>IF(ISNUMBER(MATCH(CT$4,'Standardised Costs'!$E$79:$H$79,0)),'Standardised Costs'!$C$79,0)*SUM(Calculations!$C$23:$C$25)</f>
        <v>0</v>
      </c>
      <c r="CU74" s="71">
        <f>IF(ISNUMBER(MATCH(CU$4,'Standardised Costs'!$E$79:$H$79,0)),'Standardised Costs'!$C$79,0)*SUM(Calculations!$C$23:$C$25)</f>
        <v>0</v>
      </c>
      <c r="CV74" s="71">
        <f>IF(ISNUMBER(MATCH(CV$4,'Standardised Costs'!$E$79:$H$79,0)),'Standardised Costs'!$C$79,0)*SUM(Calculations!$C$23:$C$25)</f>
        <v>0</v>
      </c>
      <c r="CW74" s="71">
        <f>IF(ISNUMBER(MATCH(CW$4,'Standardised Costs'!$E$79:$H$79,0)),'Standardised Costs'!$C$79,0)*SUM(Calculations!$C$23:$C$25)</f>
        <v>0</v>
      </c>
      <c r="CX74" s="71">
        <f>IF(ISNUMBER(MATCH(CX$4,'Standardised Costs'!$E$79:$H$79,0)),'Standardised Costs'!$C$79,0)*SUM(Calculations!$C$23:$C$25)</f>
        <v>0</v>
      </c>
      <c r="CY74" s="71">
        <f>IF(ISNUMBER(MATCH(CY$4,'Standardised Costs'!$E$79:$H$79,0)),'Standardised Costs'!$C$79,0)*SUM(Calculations!$C$23:$C$25)</f>
        <v>0</v>
      </c>
    </row>
    <row r="75" spans="1:103" s="68" customFormat="1" ht="12.75" customHeight="1" x14ac:dyDescent="0.2">
      <c r="A75" s="328"/>
      <c r="B75" s="73" t="s">
        <v>247</v>
      </c>
      <c r="C75" s="72">
        <f t="shared" si="2"/>
        <v>0</v>
      </c>
      <c r="D75" s="71">
        <f>IF(ISNUMBER(MATCH(D$4,'Standardised Costs'!$E$84:$I$84,0)),'Standardised Costs'!$C$84,0)*SUM(Calculations!$C$23:$C$25)</f>
        <v>0</v>
      </c>
      <c r="E75" s="71">
        <f>IF(ISNUMBER(MATCH(E$4,'Standardised Costs'!$E$84:$I$84,0)),'Standardised Costs'!$C$84,0)*SUM(Calculations!$C$23:$C$25)</f>
        <v>0</v>
      </c>
      <c r="F75" s="71">
        <f>IF(ISNUMBER(MATCH(F$4,'Standardised Costs'!$E$84:$I$84,0)),'Standardised Costs'!$C$84,0)*SUM(Calculations!$C$23:$C$25)</f>
        <v>0</v>
      </c>
      <c r="G75" s="71">
        <f>IF(ISNUMBER(MATCH(G$4,'Standardised Costs'!$E$84:$I$84,0)),'Standardised Costs'!$C$84,0)*SUM(Calculations!$C$23:$C$25)</f>
        <v>0</v>
      </c>
      <c r="H75" s="71">
        <f>IF(ISNUMBER(MATCH(H$4,'Standardised Costs'!$E$84:$I$84,0)),'Standardised Costs'!$C$84,0)*SUM(Calculations!$C$23:$C$25)</f>
        <v>0</v>
      </c>
      <c r="I75" s="71">
        <f>IF(ISNUMBER(MATCH(I$4,'Standardised Costs'!$E$84:$I$84,0)),'Standardised Costs'!$C$84,0)*SUM(Calculations!$C$23:$C$25)</f>
        <v>0</v>
      </c>
      <c r="J75" s="71">
        <f>IF(ISNUMBER(MATCH(J$4,'Standardised Costs'!$E$84:$I$84,0)),'Standardised Costs'!$C$84,0)*SUM(Calculations!$C$23:$C$25)</f>
        <v>0</v>
      </c>
      <c r="K75" s="71">
        <f>IF(ISNUMBER(MATCH(K$4,'Standardised Costs'!$E$84:$I$84,0)),'Standardised Costs'!$C$84,0)*SUM(Calculations!$C$23:$C$25)</f>
        <v>0</v>
      </c>
      <c r="L75" s="71">
        <f>IF(ISNUMBER(MATCH(L$4,'Standardised Costs'!$E$84:$I$84,0)),'Standardised Costs'!$C$84,0)*SUM(Calculations!$C$23:$C$25)</f>
        <v>0</v>
      </c>
      <c r="M75" s="71">
        <f>IF(ISNUMBER(MATCH(M$4,'Standardised Costs'!$E$84:$I$84,0)),'Standardised Costs'!$C$84,0)*SUM(Calculations!$C$23:$C$25)</f>
        <v>0</v>
      </c>
      <c r="N75" s="71">
        <f>IF(ISNUMBER(MATCH(N$4,'Standardised Costs'!$E$84:$I$84,0)),'Standardised Costs'!$C$84,0)*SUM(Calculations!$C$23:$C$25)</f>
        <v>0</v>
      </c>
      <c r="O75" s="71">
        <f>IF(ISNUMBER(MATCH(O$4,'Standardised Costs'!$E$84:$I$84,0)),'Standardised Costs'!$C$84,0)*SUM(Calculations!$C$23:$C$25)</f>
        <v>0</v>
      </c>
      <c r="P75" s="71">
        <f>IF(ISNUMBER(MATCH(P$4,'Standardised Costs'!$E$84:$I$84,0)),'Standardised Costs'!$C$84,0)*SUM(Calculations!$C$23:$C$25)</f>
        <v>0</v>
      </c>
      <c r="Q75" s="71">
        <f>IF(ISNUMBER(MATCH(Q$4,'Standardised Costs'!$E$84:$I$84,0)),'Standardised Costs'!$C$84,0)*SUM(Calculations!$C$23:$C$25)</f>
        <v>0</v>
      </c>
      <c r="R75" s="71">
        <f>IF(ISNUMBER(MATCH(R$4,'Standardised Costs'!$E$84:$I$84,0)),'Standardised Costs'!$C$84,0)*SUM(Calculations!$C$23:$C$25)</f>
        <v>0</v>
      </c>
      <c r="S75" s="71">
        <f>IF(ISNUMBER(MATCH(S$4,'Standardised Costs'!$E$84:$I$84,0)),'Standardised Costs'!$C$84,0)*SUM(Calculations!$C$23:$C$25)</f>
        <v>0</v>
      </c>
      <c r="T75" s="71">
        <f>IF(ISNUMBER(MATCH(T$4,'Standardised Costs'!$E$84:$I$84,0)),'Standardised Costs'!$C$84,0)*SUM(Calculations!$C$23:$C$25)</f>
        <v>0</v>
      </c>
      <c r="U75" s="71">
        <f>IF(ISNUMBER(MATCH(U$4,'Standardised Costs'!$E$84:$I$84,0)),'Standardised Costs'!$C$84,0)*SUM(Calculations!$C$23:$C$25)</f>
        <v>0</v>
      </c>
      <c r="V75" s="71">
        <f>IF(ISNUMBER(MATCH(V$4,'Standardised Costs'!$E$84:$I$84,0)),'Standardised Costs'!$C$84,0)*SUM(Calculations!$C$23:$C$25)</f>
        <v>0</v>
      </c>
      <c r="W75" s="71">
        <f>IF(ISNUMBER(MATCH(W$4,'Standardised Costs'!$E$84:$I$84,0)),'Standardised Costs'!$C$84,0)*SUM(Calculations!$C$23:$C$25)</f>
        <v>0</v>
      </c>
      <c r="X75" s="71">
        <f>IF(ISNUMBER(MATCH(X$4,'Standardised Costs'!$E$84:$I$84,0)),'Standardised Costs'!$C$84,0)*SUM(Calculations!$C$23:$C$25)</f>
        <v>0</v>
      </c>
      <c r="Y75" s="71">
        <f>IF(ISNUMBER(MATCH(Y$4,'Standardised Costs'!$E$84:$I$84,0)),'Standardised Costs'!$C$84,0)*SUM(Calculations!$C$23:$C$25)</f>
        <v>0</v>
      </c>
      <c r="Z75" s="71">
        <f>IF(ISNUMBER(MATCH(Z$4,'Standardised Costs'!$E$84:$I$84,0)),'Standardised Costs'!$C$84,0)*SUM(Calculations!$C$23:$C$25)</f>
        <v>0</v>
      </c>
      <c r="AA75" s="71">
        <f>IF(ISNUMBER(MATCH(AA$4,'Standardised Costs'!$E$84:$I$84,0)),'Standardised Costs'!$C$84,0)*SUM(Calculations!$C$23:$C$25)</f>
        <v>0</v>
      </c>
      <c r="AB75" s="71">
        <f>IF(ISNUMBER(MATCH(AB$4,'Standardised Costs'!$E$84:$I$84,0)),'Standardised Costs'!$C$84,0)*SUM(Calculations!$C$23:$C$25)</f>
        <v>0</v>
      </c>
      <c r="AC75" s="71">
        <f>IF(ISNUMBER(MATCH(AC$4,'Standardised Costs'!$E$84:$I$84,0)),'Standardised Costs'!$C$84,0)*SUM(Calculations!$C$23:$C$25)</f>
        <v>0</v>
      </c>
      <c r="AD75" s="71">
        <f>IF(ISNUMBER(MATCH(AD$4,'Standardised Costs'!$E$84:$I$84,0)),'Standardised Costs'!$C$84,0)*SUM(Calculations!$C$23:$C$25)</f>
        <v>0</v>
      </c>
      <c r="AE75" s="71">
        <f>IF(ISNUMBER(MATCH(AE$4,'Standardised Costs'!$E$84:$I$84,0)),'Standardised Costs'!$C$84,0)*SUM(Calculations!$C$23:$C$25)</f>
        <v>0</v>
      </c>
      <c r="AF75" s="71">
        <f>IF(ISNUMBER(MATCH(AF$4,'Standardised Costs'!$E$84:$I$84,0)),'Standardised Costs'!$C$84,0)*SUM(Calculations!$C$23:$C$25)</f>
        <v>0</v>
      </c>
      <c r="AG75" s="71">
        <f>IF(ISNUMBER(MATCH(AG$4,'Standardised Costs'!$E$84:$I$84,0)),'Standardised Costs'!$C$84,0)*SUM(Calculations!$C$23:$C$25)</f>
        <v>0</v>
      </c>
      <c r="AH75" s="71">
        <f>IF(ISNUMBER(MATCH(AH$4,'Standardised Costs'!$E$84:$I$84,0)),'Standardised Costs'!$C$84,0)*SUM(Calculations!$C$23:$C$25)</f>
        <v>0</v>
      </c>
      <c r="AI75" s="71">
        <f>IF(ISNUMBER(MATCH(AI$4,'Standardised Costs'!$E$84:$I$84,0)),'Standardised Costs'!$C$84,0)*SUM(Calculations!$C$23:$C$25)</f>
        <v>0</v>
      </c>
      <c r="AJ75" s="71">
        <f>IF(ISNUMBER(MATCH(AJ$4,'Standardised Costs'!$E$84:$I$84,0)),'Standardised Costs'!$C$84,0)*SUM(Calculations!$C$23:$C$25)</f>
        <v>0</v>
      </c>
      <c r="AK75" s="71">
        <f>IF(ISNUMBER(MATCH(AK$4,'Standardised Costs'!$E$84:$I$84,0)),'Standardised Costs'!$C$84,0)*SUM(Calculations!$C$23:$C$25)</f>
        <v>0</v>
      </c>
      <c r="AL75" s="71">
        <f>IF(ISNUMBER(MATCH(AL$4,'Standardised Costs'!$E$84:$I$84,0)),'Standardised Costs'!$C$84,0)*SUM(Calculations!$C$23:$C$25)</f>
        <v>0</v>
      </c>
      <c r="AM75" s="71">
        <f>IF(ISNUMBER(MATCH(AM$4,'Standardised Costs'!$E$84:$I$84,0)),'Standardised Costs'!$C$84,0)*SUM(Calculations!$C$23:$C$25)</f>
        <v>0</v>
      </c>
      <c r="AN75" s="71">
        <f>IF(ISNUMBER(MATCH(AN$4,'Standardised Costs'!$E$84:$I$84,0)),'Standardised Costs'!$C$84,0)*SUM(Calculations!$C$23:$C$25)</f>
        <v>0</v>
      </c>
      <c r="AO75" s="71">
        <f>IF(ISNUMBER(MATCH(AO$4,'Standardised Costs'!$E$84:$I$84,0)),'Standardised Costs'!$C$84,0)*SUM(Calculations!$C$23:$C$25)</f>
        <v>0</v>
      </c>
      <c r="AP75" s="71">
        <f>IF(ISNUMBER(MATCH(AP$4,'Standardised Costs'!$E$84:$I$84,0)),'Standardised Costs'!$C$84,0)*SUM(Calculations!$C$23:$C$25)</f>
        <v>0</v>
      </c>
      <c r="AQ75" s="71">
        <f>IF(ISNUMBER(MATCH(AQ$4,'Standardised Costs'!$E$84:$I$84,0)),'Standardised Costs'!$C$84,0)*SUM(Calculations!$C$23:$C$25)</f>
        <v>0</v>
      </c>
      <c r="AR75" s="71">
        <f>IF(ISNUMBER(MATCH(AR$4,'Standardised Costs'!$E$84:$I$84,0)),'Standardised Costs'!$C$84,0)*SUM(Calculations!$C$23:$C$25)</f>
        <v>0</v>
      </c>
      <c r="AS75" s="71">
        <f>IF(ISNUMBER(MATCH(AS$4,'Standardised Costs'!$E$84:$I$84,0)),'Standardised Costs'!$C$84,0)*SUM(Calculations!$C$23:$C$25)</f>
        <v>0</v>
      </c>
      <c r="AT75" s="71">
        <f>IF(ISNUMBER(MATCH(AT$4,'Standardised Costs'!$E$84:$I$84,0)),'Standardised Costs'!$C$84,0)*SUM(Calculations!$C$23:$C$25)</f>
        <v>0</v>
      </c>
      <c r="AU75" s="71">
        <f>IF(ISNUMBER(MATCH(AU$4,'Standardised Costs'!$E$84:$I$84,0)),'Standardised Costs'!$C$84,0)*SUM(Calculations!$C$23:$C$25)</f>
        <v>0</v>
      </c>
      <c r="AV75" s="71">
        <f>IF(ISNUMBER(MATCH(AV$4,'Standardised Costs'!$E$84:$I$84,0)),'Standardised Costs'!$C$84,0)*SUM(Calculations!$C$23:$C$25)</f>
        <v>0</v>
      </c>
      <c r="AW75" s="71">
        <f>IF(ISNUMBER(MATCH(AW$4,'Standardised Costs'!$E$84:$I$84,0)),'Standardised Costs'!$C$84,0)*SUM(Calculations!$C$23:$C$25)</f>
        <v>0</v>
      </c>
      <c r="AX75" s="71">
        <f>IF(ISNUMBER(MATCH(AX$4,'Standardised Costs'!$E$84:$I$84,0)),'Standardised Costs'!$C$84,0)*SUM(Calculations!$C$23:$C$25)</f>
        <v>0</v>
      </c>
      <c r="AY75" s="71">
        <f>IF(ISNUMBER(MATCH(AY$4,'Standardised Costs'!$E$84:$I$84,0)),'Standardised Costs'!$C$84,0)*SUM(Calculations!$C$23:$C$25)</f>
        <v>0</v>
      </c>
      <c r="AZ75" s="71">
        <f>IF(ISNUMBER(MATCH(AZ$4,'Standardised Costs'!$E$84:$I$84,0)),'Standardised Costs'!$C$84,0)*SUM(Calculations!$C$23:$C$25)</f>
        <v>0</v>
      </c>
      <c r="BA75" s="71">
        <f>IF(ISNUMBER(MATCH(BA$4,'Standardised Costs'!$E$84:$I$84,0)),'Standardised Costs'!$C$84,0)*SUM(Calculations!$C$23:$C$25)</f>
        <v>0</v>
      </c>
      <c r="BB75" s="71">
        <f>IF(ISNUMBER(MATCH(BB$4,'Standardised Costs'!$E$84:$I$84,0)),'Standardised Costs'!$C$84,0)*SUM(Calculations!$C$23:$C$25)</f>
        <v>0</v>
      </c>
      <c r="BC75" s="71">
        <f>IF(ISNUMBER(MATCH(BC$4,'Standardised Costs'!$E$84:$I$84,0)),'Standardised Costs'!$C$84,0)*SUM(Calculations!$C$23:$C$25)</f>
        <v>0</v>
      </c>
      <c r="BD75" s="71">
        <f>IF(ISNUMBER(MATCH(BD$4,'Standardised Costs'!$E$84:$I$84,0)),'Standardised Costs'!$C$84,0)*SUM(Calculations!$C$23:$C$25)</f>
        <v>0</v>
      </c>
      <c r="BE75" s="71">
        <f>IF(ISNUMBER(MATCH(BE$4,'Standardised Costs'!$E$84:$I$84,0)),'Standardised Costs'!$C$84,0)*SUM(Calculations!$C$23:$C$25)</f>
        <v>0</v>
      </c>
      <c r="BF75" s="71">
        <f>IF(ISNUMBER(MATCH(BF$4,'Standardised Costs'!$E$84:$I$84,0)),'Standardised Costs'!$C$84,0)*SUM(Calculations!$C$23:$C$25)</f>
        <v>0</v>
      </c>
      <c r="BG75" s="71">
        <f>IF(ISNUMBER(MATCH(BG$4,'Standardised Costs'!$E$84:$I$84,0)),'Standardised Costs'!$C$84,0)*SUM(Calculations!$C$23:$C$25)</f>
        <v>0</v>
      </c>
      <c r="BH75" s="71">
        <f>IF(ISNUMBER(MATCH(BH$4,'Standardised Costs'!$E$84:$I$84,0)),'Standardised Costs'!$C$84,0)*SUM(Calculations!$C$23:$C$25)</f>
        <v>0</v>
      </c>
      <c r="BI75" s="71">
        <f>IF(ISNUMBER(MATCH(BI$4,'Standardised Costs'!$E$84:$I$84,0)),'Standardised Costs'!$C$84,0)*SUM(Calculations!$C$23:$C$25)</f>
        <v>0</v>
      </c>
      <c r="BJ75" s="71">
        <f>IF(ISNUMBER(MATCH(BJ$4,'Standardised Costs'!$E$84:$I$84,0)),'Standardised Costs'!$C$84,0)*SUM(Calculations!$C$23:$C$25)</f>
        <v>0</v>
      </c>
      <c r="BK75" s="71">
        <f>IF(ISNUMBER(MATCH(BK$4,'Standardised Costs'!$E$84:$I$84,0)),'Standardised Costs'!$C$84,0)*SUM(Calculations!$C$23:$C$25)</f>
        <v>0</v>
      </c>
      <c r="BL75" s="71">
        <f>IF(ISNUMBER(MATCH(BL$4,'Standardised Costs'!$E$84:$I$84,0)),'Standardised Costs'!$C$84,0)*SUM(Calculations!$C$23:$C$25)</f>
        <v>0</v>
      </c>
      <c r="BM75" s="71">
        <f>IF(ISNUMBER(MATCH(BM$4,'Standardised Costs'!$E$84:$I$84,0)),'Standardised Costs'!$C$84,0)*SUM(Calculations!$C$23:$C$25)</f>
        <v>0</v>
      </c>
      <c r="BN75" s="71">
        <f>IF(ISNUMBER(MATCH(BN$4,'Standardised Costs'!$E$84:$I$84,0)),'Standardised Costs'!$C$84,0)*SUM(Calculations!$C$23:$C$25)</f>
        <v>0</v>
      </c>
      <c r="BO75" s="71">
        <f>IF(ISNUMBER(MATCH(BO$4,'Standardised Costs'!$E$84:$I$84,0)),'Standardised Costs'!$C$84,0)*SUM(Calculations!$C$23:$C$25)</f>
        <v>0</v>
      </c>
      <c r="BP75" s="71">
        <f>IF(ISNUMBER(MATCH(BP$4,'Standardised Costs'!$E$84:$I$84,0)),'Standardised Costs'!$C$84,0)*SUM(Calculations!$C$23:$C$25)</f>
        <v>0</v>
      </c>
      <c r="BQ75" s="71">
        <f>IF(ISNUMBER(MATCH(BQ$4,'Standardised Costs'!$E$84:$I$84,0)),'Standardised Costs'!$C$84,0)*SUM(Calculations!$C$23:$C$25)</f>
        <v>0</v>
      </c>
      <c r="BR75" s="71">
        <f>IF(ISNUMBER(MATCH(BR$4,'Standardised Costs'!$E$84:$I$84,0)),'Standardised Costs'!$C$84,0)*SUM(Calculations!$C$23:$C$25)</f>
        <v>0</v>
      </c>
      <c r="BS75" s="71">
        <f>IF(ISNUMBER(MATCH(BS$4,'Standardised Costs'!$E$84:$I$84,0)),'Standardised Costs'!$C$84,0)*SUM(Calculations!$C$23:$C$25)</f>
        <v>0</v>
      </c>
      <c r="BT75" s="71">
        <f>IF(ISNUMBER(MATCH(BT$4,'Standardised Costs'!$E$84:$I$84,0)),'Standardised Costs'!$C$84,0)*SUM(Calculations!$C$23:$C$25)</f>
        <v>0</v>
      </c>
      <c r="BU75" s="71">
        <f>IF(ISNUMBER(MATCH(BU$4,'Standardised Costs'!$E$84:$I$84,0)),'Standardised Costs'!$C$84,0)*SUM(Calculations!$C$23:$C$25)</f>
        <v>0</v>
      </c>
      <c r="BV75" s="71">
        <f>IF(ISNUMBER(MATCH(BV$4,'Standardised Costs'!$E$84:$I$84,0)),'Standardised Costs'!$C$84,0)*SUM(Calculations!$C$23:$C$25)</f>
        <v>0</v>
      </c>
      <c r="BW75" s="71">
        <f>IF(ISNUMBER(MATCH(BW$4,'Standardised Costs'!$E$84:$I$84,0)),'Standardised Costs'!$C$84,0)*SUM(Calculations!$C$23:$C$25)</f>
        <v>0</v>
      </c>
      <c r="BX75" s="71">
        <f>IF(ISNUMBER(MATCH(BX$4,'Standardised Costs'!$E$84:$I$84,0)),'Standardised Costs'!$C$84,0)*SUM(Calculations!$C$23:$C$25)</f>
        <v>0</v>
      </c>
      <c r="BY75" s="71">
        <f>IF(ISNUMBER(MATCH(BY$4,'Standardised Costs'!$E$84:$I$84,0)),'Standardised Costs'!$C$84,0)*SUM(Calculations!$C$23:$C$25)</f>
        <v>0</v>
      </c>
      <c r="BZ75" s="71">
        <f>IF(ISNUMBER(MATCH(BZ$4,'Standardised Costs'!$E$84:$I$84,0)),'Standardised Costs'!$C$84,0)*SUM(Calculations!$C$23:$C$25)</f>
        <v>0</v>
      </c>
      <c r="CA75" s="71">
        <f>IF(ISNUMBER(MATCH(CA$4,'Standardised Costs'!$E$84:$I$84,0)),'Standardised Costs'!$C$84,0)*SUM(Calculations!$C$23:$C$25)</f>
        <v>0</v>
      </c>
      <c r="CB75" s="71">
        <f>IF(ISNUMBER(MATCH(CB$4,'Standardised Costs'!$E$84:$I$84,0)),'Standardised Costs'!$C$84,0)*SUM(Calculations!$C$23:$C$25)</f>
        <v>0</v>
      </c>
      <c r="CC75" s="71">
        <f>IF(ISNUMBER(MATCH(CC$4,'Standardised Costs'!$E$84:$I$84,0)),'Standardised Costs'!$C$84,0)*SUM(Calculations!$C$23:$C$25)</f>
        <v>0</v>
      </c>
      <c r="CD75" s="71">
        <f>IF(ISNUMBER(MATCH(CD$4,'Standardised Costs'!$E$84:$I$84,0)),'Standardised Costs'!$C$84,0)*SUM(Calculations!$C$23:$C$25)</f>
        <v>0</v>
      </c>
      <c r="CE75" s="71">
        <f>IF(ISNUMBER(MATCH(CE$4,'Standardised Costs'!$E$84:$I$84,0)),'Standardised Costs'!$C$84,0)*SUM(Calculations!$C$23:$C$25)</f>
        <v>0</v>
      </c>
      <c r="CF75" s="71">
        <f>IF(ISNUMBER(MATCH(CF$4,'Standardised Costs'!$E$84:$I$84,0)),'Standardised Costs'!$C$84,0)*SUM(Calculations!$C$23:$C$25)</f>
        <v>0</v>
      </c>
      <c r="CG75" s="71">
        <f>IF(ISNUMBER(MATCH(CG$4,'Standardised Costs'!$E$84:$I$84,0)),'Standardised Costs'!$C$84,0)*SUM(Calculations!$C$23:$C$25)</f>
        <v>0</v>
      </c>
      <c r="CH75" s="71">
        <f>IF(ISNUMBER(MATCH(CH$4,'Standardised Costs'!$E$84:$I$84,0)),'Standardised Costs'!$C$84,0)*SUM(Calculations!$C$23:$C$25)</f>
        <v>0</v>
      </c>
      <c r="CI75" s="71">
        <f>IF(ISNUMBER(MATCH(CI$4,'Standardised Costs'!$E$84:$I$84,0)),'Standardised Costs'!$C$84,0)*SUM(Calculations!$C$23:$C$25)</f>
        <v>0</v>
      </c>
      <c r="CJ75" s="71">
        <f>IF(ISNUMBER(MATCH(CJ$4,'Standardised Costs'!$E$84:$I$84,0)),'Standardised Costs'!$C$84,0)*SUM(Calculations!$C$23:$C$25)</f>
        <v>0</v>
      </c>
      <c r="CK75" s="71">
        <f>IF(ISNUMBER(MATCH(CK$4,'Standardised Costs'!$E$84:$I$84,0)),'Standardised Costs'!$C$84,0)*SUM(Calculations!$C$23:$C$25)</f>
        <v>0</v>
      </c>
      <c r="CL75" s="71">
        <f>IF(ISNUMBER(MATCH(CL$4,'Standardised Costs'!$E$84:$I$84,0)),'Standardised Costs'!$C$84,0)*SUM(Calculations!$C$23:$C$25)</f>
        <v>0</v>
      </c>
      <c r="CM75" s="71">
        <f>IF(ISNUMBER(MATCH(CM$4,'Standardised Costs'!$E$84:$I$84,0)),'Standardised Costs'!$C$84,0)*SUM(Calculations!$C$23:$C$25)</f>
        <v>0</v>
      </c>
      <c r="CN75" s="71">
        <f>IF(ISNUMBER(MATCH(CN$4,'Standardised Costs'!$E$84:$I$84,0)),'Standardised Costs'!$C$84,0)*SUM(Calculations!$C$23:$C$25)</f>
        <v>0</v>
      </c>
      <c r="CO75" s="71">
        <f>IF(ISNUMBER(MATCH(CO$4,'Standardised Costs'!$E$84:$I$84,0)),'Standardised Costs'!$C$84,0)*SUM(Calculations!$C$23:$C$25)</f>
        <v>0</v>
      </c>
      <c r="CP75" s="71">
        <f>IF(ISNUMBER(MATCH(CP$4,'Standardised Costs'!$E$84:$I$84,0)),'Standardised Costs'!$C$84,0)*SUM(Calculations!$C$23:$C$25)</f>
        <v>0</v>
      </c>
      <c r="CQ75" s="71">
        <f>IF(ISNUMBER(MATCH(CQ$4,'Standardised Costs'!$E$84:$I$84,0)),'Standardised Costs'!$C$84,0)*SUM(Calculations!$C$23:$C$25)</f>
        <v>0</v>
      </c>
      <c r="CR75" s="71">
        <f>IF(ISNUMBER(MATCH(CR$4,'Standardised Costs'!$E$84:$I$84,0)),'Standardised Costs'!$C$84,0)*SUM(Calculations!$C$23:$C$25)</f>
        <v>0</v>
      </c>
      <c r="CS75" s="71">
        <f>IF(ISNUMBER(MATCH(CS$4,'Standardised Costs'!$E$84:$I$84,0)),'Standardised Costs'!$C$84,0)*SUM(Calculations!$C$23:$C$25)</f>
        <v>0</v>
      </c>
      <c r="CT75" s="71">
        <f>IF(ISNUMBER(MATCH(CT$4,'Standardised Costs'!$E$84:$I$84,0)),'Standardised Costs'!$C$84,0)*SUM(Calculations!$C$23:$C$25)</f>
        <v>0</v>
      </c>
      <c r="CU75" s="71">
        <f>IF(ISNUMBER(MATCH(CU$4,'Standardised Costs'!$E$84:$I$84,0)),'Standardised Costs'!$C$84,0)*SUM(Calculations!$C$23:$C$25)</f>
        <v>0</v>
      </c>
      <c r="CV75" s="71">
        <f>IF(ISNUMBER(MATCH(CV$4,'Standardised Costs'!$E$84:$I$84,0)),'Standardised Costs'!$C$84,0)*SUM(Calculations!$C$23:$C$25)</f>
        <v>0</v>
      </c>
      <c r="CW75" s="71">
        <f>IF(ISNUMBER(MATCH(CW$4,'Standardised Costs'!$E$84:$I$84,0)),'Standardised Costs'!$C$84,0)*SUM(Calculations!$C$23:$C$25)</f>
        <v>0</v>
      </c>
      <c r="CX75" s="71">
        <f>IF(ISNUMBER(MATCH(CX$4,'Standardised Costs'!$E$84:$I$84,0)),'Standardised Costs'!$C$84,0)*SUM(Calculations!$C$23:$C$25)</f>
        <v>0</v>
      </c>
      <c r="CY75" s="71">
        <f>IF(ISNUMBER(MATCH(CY$4,'Standardised Costs'!$E$84:$I$84,0)),'Standardised Costs'!$C$84,0)*SUM(Calculations!$C$23:$C$25)</f>
        <v>0</v>
      </c>
    </row>
    <row r="76" spans="1:103" s="68" customFormat="1" ht="12.75" customHeight="1" x14ac:dyDescent="0.2">
      <c r="A76" s="329"/>
      <c r="B76" s="73" t="s">
        <v>248</v>
      </c>
      <c r="C76" s="72">
        <f t="shared" si="2"/>
        <v>0</v>
      </c>
      <c r="D76" s="71">
        <f>IF(SUM(D$29:D$42,D$44:D$75,D$110,D$111)&gt;0,'Standardised Costs'!$C$103,0)</f>
        <v>0</v>
      </c>
      <c r="E76" s="71">
        <f>IF(SUM(E$29:E$42,E$44:E$75,E$110,E$111)&gt;0,'Standardised Costs'!$C$103,0)</f>
        <v>0</v>
      </c>
      <c r="F76" s="71">
        <f>IF(SUM(F$29:F$42,F$44:F$75,F$110,F$111)&gt;0,'Standardised Costs'!$C$103,0)</f>
        <v>0</v>
      </c>
      <c r="G76" s="71">
        <f>IF(SUM(G$29:G$42,G$44:G$75,G$110,G$111)&gt;0,'Standardised Costs'!$C$103,0)</f>
        <v>0</v>
      </c>
      <c r="H76" s="71">
        <f>IF(SUM(H$29:H$42,H$44:H$75,H$110,H$111)&gt;0,'Standardised Costs'!$C$103,0)</f>
        <v>0</v>
      </c>
      <c r="I76" s="71">
        <f>IF(SUM(I$29:I$42,I$44:I$75,I$110,I$111)&gt;0,'Standardised Costs'!$C$103,0)</f>
        <v>0</v>
      </c>
      <c r="J76" s="71">
        <f>IF(SUM(J$29:J$42,J$44:J$75,J$110,J$111)&gt;0,'Standardised Costs'!$C$103,0)</f>
        <v>0</v>
      </c>
      <c r="K76" s="71">
        <f>IF(SUM(K$29:K$42,K$44:K$75,K$110,K$111)&gt;0,'Standardised Costs'!$C$103,0)</f>
        <v>0</v>
      </c>
      <c r="L76" s="71">
        <f>IF(SUM(L$29:L$42,L$44:L$75,L$110,L$111)&gt;0,'Standardised Costs'!$C$103,0)</f>
        <v>0</v>
      </c>
      <c r="M76" s="71">
        <f>IF(SUM(M$29:M$42,M$44:M$75,M$110,M$111)&gt;0,'Standardised Costs'!$C$103,0)</f>
        <v>0</v>
      </c>
      <c r="N76" s="71">
        <f>IF(SUM(N$29:N$42,N$44:N$75,N$110,N$111)&gt;0,'Standardised Costs'!$C$103,0)</f>
        <v>0</v>
      </c>
      <c r="O76" s="71">
        <f>IF(SUM(O$29:O$42,O$44:O$75,O$110,O$111)&gt;0,'Standardised Costs'!$C$103,0)</f>
        <v>0</v>
      </c>
      <c r="P76" s="71">
        <f>IF(SUM(P$29:P$42,P$44:P$75,P$110,P$111)&gt;0,'Standardised Costs'!$C$103,0)</f>
        <v>0</v>
      </c>
      <c r="Q76" s="71">
        <f>IF(SUM(Q$29:Q$42,Q$44:Q$75,Q$110,Q$111)&gt;0,'Standardised Costs'!$C$103,0)</f>
        <v>0</v>
      </c>
      <c r="R76" s="71">
        <f>IF(SUM(R$29:R$42,R$44:R$75,R$110,R$111)&gt;0,'Standardised Costs'!$C$103,0)</f>
        <v>0</v>
      </c>
      <c r="S76" s="71">
        <f>IF(SUM(S$29:S$42,S$44:S$75,S$110,S$111)&gt;0,'Standardised Costs'!$C$103,0)</f>
        <v>0</v>
      </c>
      <c r="T76" s="71">
        <f>IF(SUM(T$29:T$42,T$44:T$75,T$110,T$111)&gt;0,'Standardised Costs'!$C$103,0)</f>
        <v>0</v>
      </c>
      <c r="U76" s="71">
        <f>IF(SUM(U$29:U$42,U$44:U$75,U$110,U$111)&gt;0,'Standardised Costs'!$C$103,0)</f>
        <v>0</v>
      </c>
      <c r="V76" s="71">
        <f>IF(SUM(V$29:V$42,V$44:V$75,V$110,V$111)&gt;0,'Standardised Costs'!$C$103,0)</f>
        <v>0</v>
      </c>
      <c r="W76" s="71">
        <f>IF(SUM(W$29:W$42,W$44:W$75,W$110,W$111)&gt;0,'Standardised Costs'!$C$103,0)</f>
        <v>0</v>
      </c>
      <c r="X76" s="71">
        <f>IF(SUM(X$29:X$42,X$44:X$75,X$110,X$111)&gt;0,'Standardised Costs'!$C$103,0)</f>
        <v>0</v>
      </c>
      <c r="Y76" s="71">
        <f>IF(SUM(Y$29:Y$42,Y$44:Y$75,Y$110,Y$111)&gt;0,'Standardised Costs'!$C$103,0)</f>
        <v>0</v>
      </c>
      <c r="Z76" s="71">
        <f>IF(SUM(Z$29:Z$42,Z$44:Z$75,Z$110,Z$111)&gt;0,'Standardised Costs'!$C$103,0)</f>
        <v>0</v>
      </c>
      <c r="AA76" s="71">
        <f>IF(SUM(AA$29:AA$42,AA$44:AA$75,AA$110,AA$111)&gt;0,'Standardised Costs'!$C$103,0)</f>
        <v>0</v>
      </c>
      <c r="AB76" s="71">
        <f>IF(SUM(AB$29:AB$42,AB$44:AB$75,AB$110,AB$111)&gt;0,'Standardised Costs'!$C$103,0)</f>
        <v>0</v>
      </c>
      <c r="AC76" s="71">
        <f>IF(SUM(AC$29:AC$42,AC$44:AC$75,AC$110,AC$111)&gt;0,'Standardised Costs'!$C$103,0)</f>
        <v>0</v>
      </c>
      <c r="AD76" s="71">
        <f>IF(SUM(AD$29:AD$42,AD$44:AD$75,AD$110,AD$111)&gt;0,'Standardised Costs'!$C$103,0)</f>
        <v>0</v>
      </c>
      <c r="AE76" s="71">
        <f>IF(SUM(AE$29:AE$42,AE$44:AE$75,AE$110,AE$111)&gt;0,'Standardised Costs'!$C$103,0)</f>
        <v>0</v>
      </c>
      <c r="AF76" s="71">
        <f>IF(SUM(AF$29:AF$42,AF$44:AF$75,AF$110,AF$111)&gt;0,'Standardised Costs'!$C$103,0)</f>
        <v>0</v>
      </c>
      <c r="AG76" s="71">
        <f>IF(SUM(AG$29:AG$42,AG$44:AG$75,AG$110,AG$111)&gt;0,'Standardised Costs'!$C$103,0)</f>
        <v>0</v>
      </c>
      <c r="AH76" s="71">
        <f>IF(SUM(AH$29:AH$42,AH$44:AH$75,AH$110,AH$111)&gt;0,'Standardised Costs'!$C$103,0)</f>
        <v>0</v>
      </c>
      <c r="AI76" s="71">
        <f>IF(SUM(AI$29:AI$42,AI$44:AI$75,AI$110,AI$111)&gt;0,'Standardised Costs'!$C$103,0)</f>
        <v>0</v>
      </c>
      <c r="AJ76" s="71">
        <f>IF(SUM(AJ$29:AJ$42,AJ$44:AJ$75,AJ$110,AJ$111)&gt;0,'Standardised Costs'!$C$103,0)</f>
        <v>0</v>
      </c>
      <c r="AK76" s="71">
        <f>IF(SUM(AK$29:AK$42,AK$44:AK$75,AK$110,AK$111)&gt;0,'Standardised Costs'!$C$103,0)</f>
        <v>0</v>
      </c>
      <c r="AL76" s="71">
        <f>IF(SUM(AL$29:AL$42,AL$44:AL$75,AL$110,AL$111)&gt;0,'Standardised Costs'!$C$103,0)</f>
        <v>0</v>
      </c>
      <c r="AM76" s="71">
        <f>IF(SUM(AM$29:AM$42,AM$44:AM$75,AM$110,AM$111)&gt;0,'Standardised Costs'!$C$103,0)</f>
        <v>0</v>
      </c>
      <c r="AN76" s="71">
        <f>IF(SUM(AN$29:AN$42,AN$44:AN$75,AN$110,AN$111)&gt;0,'Standardised Costs'!$C$103,0)</f>
        <v>0</v>
      </c>
      <c r="AO76" s="71">
        <f>IF(SUM(AO$29:AO$42,AO$44:AO$75,AO$110,AO$111)&gt;0,'Standardised Costs'!$C$103,0)</f>
        <v>0</v>
      </c>
      <c r="AP76" s="71">
        <f>IF(SUM(AP$29:AP$42,AP$44:AP$75,AP$110,AP$111)&gt;0,'Standardised Costs'!$C$103,0)</f>
        <v>0</v>
      </c>
      <c r="AQ76" s="71">
        <f>IF(SUM(AQ$29:AQ$42,AQ$44:AQ$75,AQ$110,AQ$111)&gt;0,'Standardised Costs'!$C$103,0)</f>
        <v>0</v>
      </c>
      <c r="AR76" s="71">
        <f>IF(SUM(AR$29:AR$42,AR$44:AR$75,AR$110,AR$111)&gt;0,'Standardised Costs'!$C$103,0)</f>
        <v>0</v>
      </c>
      <c r="AS76" s="71">
        <f>IF(SUM(AS$29:AS$42,AS$44:AS$75,AS$110,AS$111)&gt;0,'Standardised Costs'!$C$103,0)</f>
        <v>0</v>
      </c>
      <c r="AT76" s="71">
        <f>IF(SUM(AT$29:AT$42,AT$44:AT$75,AT$110,AT$111)&gt;0,'Standardised Costs'!$C$103,0)</f>
        <v>0</v>
      </c>
      <c r="AU76" s="71">
        <f>IF(SUM(AU$29:AU$42,AU$44:AU$75,AU$110,AU$111)&gt;0,'Standardised Costs'!$C$103,0)</f>
        <v>0</v>
      </c>
      <c r="AV76" s="71">
        <f>IF(SUM(AV$29:AV$42,AV$44:AV$75,AV$110,AV$111)&gt;0,'Standardised Costs'!$C$103,0)</f>
        <v>0</v>
      </c>
      <c r="AW76" s="71">
        <f>IF(SUM(AW$29:AW$42,AW$44:AW$75,AW$110,AW$111)&gt;0,'Standardised Costs'!$C$103,0)</f>
        <v>0</v>
      </c>
      <c r="AX76" s="71">
        <f>IF(SUM(AX$29:AX$42,AX$44:AX$75,AX$110,AX$111)&gt;0,'Standardised Costs'!$C$103,0)</f>
        <v>0</v>
      </c>
      <c r="AY76" s="71">
        <f>IF(SUM(AY$29:AY$42,AY$44:AY$75,AY$110,AY$111)&gt;0,'Standardised Costs'!$C$103,0)</f>
        <v>0</v>
      </c>
      <c r="AZ76" s="71">
        <f>IF(SUM(AZ$29:AZ$42,AZ$44:AZ$75,AZ$110,AZ$111)&gt;0,'Standardised Costs'!$C$103,0)</f>
        <v>0</v>
      </c>
      <c r="BA76" s="71">
        <f>IF(SUM(BA$29:BA$42,BA$44:BA$75,BA$110,BA$111)&gt;0,'Standardised Costs'!$C$103,0)</f>
        <v>0</v>
      </c>
      <c r="BB76" s="71">
        <f>IF(SUM(BB$29:BB$42,BB$44:BB$75,BB$110,BB$111)&gt;0,'Standardised Costs'!$C$103,0)</f>
        <v>0</v>
      </c>
      <c r="BC76" s="71">
        <f>IF(SUM(BC$29:BC$42,BC$44:BC$75,BC$110,BC$111)&gt;0,'Standardised Costs'!$C$103,0)</f>
        <v>0</v>
      </c>
      <c r="BD76" s="71">
        <f>IF(SUM(BD$29:BD$42,BD$44:BD$75,BD$110,BD$111)&gt;0,'Standardised Costs'!$C$103,0)</f>
        <v>0</v>
      </c>
      <c r="BE76" s="71">
        <f>IF(SUM(BE$29:BE$42,BE$44:BE$75,BE$110,BE$111)&gt;0,'Standardised Costs'!$C$103,0)</f>
        <v>0</v>
      </c>
      <c r="BF76" s="71">
        <f>IF(SUM(BF$29:BF$42,BF$44:BF$75,BF$110,BF$111)&gt;0,'Standardised Costs'!$C$103,0)</f>
        <v>0</v>
      </c>
      <c r="BG76" s="71">
        <f>IF(SUM(BG$29:BG$42,BG$44:BG$75,BG$110,BG$111)&gt;0,'Standardised Costs'!$C$103,0)</f>
        <v>0</v>
      </c>
      <c r="BH76" s="71">
        <f>IF(SUM(BH$29:BH$42,BH$44:BH$75,BH$110,BH$111)&gt;0,'Standardised Costs'!$C$103,0)</f>
        <v>0</v>
      </c>
      <c r="BI76" s="71">
        <f>IF(SUM(BI$29:BI$42,BI$44:BI$75,BI$110,BI$111)&gt;0,'Standardised Costs'!$C$103,0)</f>
        <v>0</v>
      </c>
      <c r="BJ76" s="71">
        <f>IF(SUM(BJ$29:BJ$42,BJ$44:BJ$75,BJ$110,BJ$111)&gt;0,'Standardised Costs'!$C$103,0)</f>
        <v>0</v>
      </c>
      <c r="BK76" s="71">
        <f>IF(SUM(BK$29:BK$42,BK$44:BK$75,BK$110,BK$111)&gt;0,'Standardised Costs'!$C$103,0)</f>
        <v>0</v>
      </c>
      <c r="BL76" s="71">
        <f>IF(SUM(BL$29:BL$42,BL$44:BL$75,BL$110,BL$111)&gt;0,'Standardised Costs'!$C$103,0)</f>
        <v>0</v>
      </c>
      <c r="BM76" s="71">
        <f>IF(SUM(BM$29:BM$42,BM$44:BM$75,BM$110,BM$111)&gt;0,'Standardised Costs'!$C$103,0)</f>
        <v>0</v>
      </c>
      <c r="BN76" s="71">
        <f>IF(SUM(BN$29:BN$42,BN$44:BN$75,BN$110,BN$111)&gt;0,'Standardised Costs'!$C$103,0)</f>
        <v>0</v>
      </c>
      <c r="BO76" s="71">
        <f>IF(SUM(BO$29:BO$42,BO$44:BO$75,BO$110,BO$111)&gt;0,'Standardised Costs'!$C$103,0)</f>
        <v>0</v>
      </c>
      <c r="BP76" s="71">
        <f>IF(SUM(BP$29:BP$42,BP$44:BP$75,BP$110,BP$111)&gt;0,'Standardised Costs'!$C$103,0)</f>
        <v>0</v>
      </c>
      <c r="BQ76" s="71">
        <f>IF(SUM(BQ$29:BQ$42,BQ$44:BQ$75,BQ$110,BQ$111)&gt;0,'Standardised Costs'!$C$103,0)</f>
        <v>0</v>
      </c>
      <c r="BR76" s="71">
        <f>IF(SUM(BR$29:BR$42,BR$44:BR$75,BR$110,BR$111)&gt;0,'Standardised Costs'!$C$103,0)</f>
        <v>0</v>
      </c>
      <c r="BS76" s="71">
        <f>IF(SUM(BS$29:BS$42,BS$44:BS$75,BS$110,BS$111)&gt;0,'Standardised Costs'!$C$103,0)</f>
        <v>0</v>
      </c>
      <c r="BT76" s="71">
        <f>IF(SUM(BT$29:BT$42,BT$44:BT$75,BT$110,BT$111)&gt;0,'Standardised Costs'!$C$103,0)</f>
        <v>0</v>
      </c>
      <c r="BU76" s="71">
        <f>IF(SUM(BU$29:BU$42,BU$44:BU$75,BU$110,BU$111)&gt;0,'Standardised Costs'!$C$103,0)</f>
        <v>0</v>
      </c>
      <c r="BV76" s="71">
        <f>IF(SUM(BV$29:BV$42,BV$44:BV$75,BV$110,BV$111)&gt;0,'Standardised Costs'!$C$103,0)</f>
        <v>0</v>
      </c>
      <c r="BW76" s="71">
        <f>IF(SUM(BW$29:BW$42,BW$44:BW$75,BW$110,BW$111)&gt;0,'Standardised Costs'!$C$103,0)</f>
        <v>0</v>
      </c>
      <c r="BX76" s="71">
        <f>IF(SUM(BX$29:BX$42,BX$44:BX$75,BX$110,BX$111)&gt;0,'Standardised Costs'!$C$103,0)</f>
        <v>0</v>
      </c>
      <c r="BY76" s="71">
        <f>IF(SUM(BY$29:BY$42,BY$44:BY$75,BY$110,BY$111)&gt;0,'Standardised Costs'!$C$103,0)</f>
        <v>0</v>
      </c>
      <c r="BZ76" s="71">
        <f>IF(SUM(BZ$29:BZ$42,BZ$44:BZ$75,BZ$110,BZ$111)&gt;0,'Standardised Costs'!$C$103,0)</f>
        <v>0</v>
      </c>
      <c r="CA76" s="71">
        <f>IF(SUM(CA$29:CA$42,CA$44:CA$75,CA$110,CA$111)&gt;0,'Standardised Costs'!$C$103,0)</f>
        <v>0</v>
      </c>
      <c r="CB76" s="71">
        <f>IF(SUM(CB$29:CB$42,CB$44:CB$75,CB$110,CB$111)&gt;0,'Standardised Costs'!$C$103,0)</f>
        <v>0</v>
      </c>
      <c r="CC76" s="71">
        <f>IF(SUM(CC$29:CC$42,CC$44:CC$75,CC$110,CC$111)&gt;0,'Standardised Costs'!$C$103,0)</f>
        <v>0</v>
      </c>
      <c r="CD76" s="71">
        <f>IF(SUM(CD$29:CD$42,CD$44:CD$75,CD$110,CD$111)&gt;0,'Standardised Costs'!$C$103,0)</f>
        <v>0</v>
      </c>
      <c r="CE76" s="71">
        <f>IF(SUM(CE$29:CE$42,CE$44:CE$75,CE$110,CE$111)&gt;0,'Standardised Costs'!$C$103,0)</f>
        <v>0</v>
      </c>
      <c r="CF76" s="71">
        <f>IF(SUM(CF$29:CF$42,CF$44:CF$75,CF$110,CF$111)&gt;0,'Standardised Costs'!$C$103,0)</f>
        <v>0</v>
      </c>
      <c r="CG76" s="71">
        <f>IF(SUM(CG$29:CG$42,CG$44:CG$75,CG$110,CG$111)&gt;0,'Standardised Costs'!$C$103,0)</f>
        <v>0</v>
      </c>
      <c r="CH76" s="71">
        <f>IF(SUM(CH$29:CH$42,CH$44:CH$75,CH$110,CH$111)&gt;0,'Standardised Costs'!$C$103,0)</f>
        <v>0</v>
      </c>
      <c r="CI76" s="71">
        <f>IF(SUM(CI$29:CI$42,CI$44:CI$75,CI$110,CI$111)&gt;0,'Standardised Costs'!$C$103,0)</f>
        <v>0</v>
      </c>
      <c r="CJ76" s="71">
        <f>IF(SUM(CJ$29:CJ$42,CJ$44:CJ$75,CJ$110,CJ$111)&gt;0,'Standardised Costs'!$C$103,0)</f>
        <v>0</v>
      </c>
      <c r="CK76" s="71">
        <f>IF(SUM(CK$29:CK$42,CK$44:CK$75,CK$110,CK$111)&gt;0,'Standardised Costs'!$C$103,0)</f>
        <v>0</v>
      </c>
      <c r="CL76" s="71">
        <f>IF(SUM(CL$29:CL$42,CL$44:CL$75,CL$110,CL$111)&gt;0,'Standardised Costs'!$C$103,0)</f>
        <v>0</v>
      </c>
      <c r="CM76" s="71">
        <f>IF(SUM(CM$29:CM$42,CM$44:CM$75,CM$110,CM$111)&gt;0,'Standardised Costs'!$C$103,0)</f>
        <v>0</v>
      </c>
      <c r="CN76" s="71">
        <f>IF(SUM(CN$29:CN$42,CN$44:CN$75,CN$110,CN$111)&gt;0,'Standardised Costs'!$C$103,0)</f>
        <v>0</v>
      </c>
      <c r="CO76" s="71">
        <f>IF(SUM(CO$29:CO$42,CO$44:CO$75,CO$110,CO$111)&gt;0,'Standardised Costs'!$C$103,0)</f>
        <v>0</v>
      </c>
      <c r="CP76" s="71">
        <f>IF(SUM(CP$29:CP$42,CP$44:CP$75,CP$110,CP$111)&gt;0,'Standardised Costs'!$C$103,0)</f>
        <v>0</v>
      </c>
      <c r="CQ76" s="71">
        <f>IF(SUM(CQ$29:CQ$42,CQ$44:CQ$75,CQ$110,CQ$111)&gt;0,'Standardised Costs'!$C$103,0)</f>
        <v>0</v>
      </c>
      <c r="CR76" s="71">
        <f>IF(SUM(CR$29:CR$42,CR$44:CR$75,CR$110,CR$111)&gt;0,'Standardised Costs'!$C$103,0)</f>
        <v>0</v>
      </c>
      <c r="CS76" s="71">
        <f>IF(SUM(CS$29:CS$42,CS$44:CS$75,CS$110,CS$111)&gt;0,'Standardised Costs'!$C$103,0)</f>
        <v>0</v>
      </c>
      <c r="CT76" s="71">
        <f>IF(SUM(CT$29:CT$42,CT$44:CT$75,CT$110,CT$111)&gt;0,'Standardised Costs'!$C$103,0)</f>
        <v>0</v>
      </c>
      <c r="CU76" s="71">
        <f>IF(SUM(CU$29:CU$42,CU$44:CU$75,CU$110,CU$111)&gt;0,'Standardised Costs'!$C$103,0)</f>
        <v>0</v>
      </c>
      <c r="CV76" s="71">
        <f>IF(SUM(CV$29:CV$42,CV$44:CV$75,CV$110,CV$111)&gt;0,'Standardised Costs'!$C$103,0)</f>
        <v>0</v>
      </c>
      <c r="CW76" s="71">
        <f>IF(SUM(CW$29:CW$42,CW$44:CW$75,CW$110,CW$111)&gt;0,'Standardised Costs'!$C$103,0)</f>
        <v>0</v>
      </c>
      <c r="CX76" s="71">
        <f>IF(SUM(CX$29:CX$42,CX$44:CX$75,CX$110,CX$111)&gt;0,'Standardised Costs'!$C$103,0)</f>
        <v>0</v>
      </c>
      <c r="CY76" s="71">
        <f>IF(SUM(CY$29:CY$42,CY$44:CY$75,CY$110,CY$111)&gt;0,'Standardised Costs'!$C$103,0)</f>
        <v>0</v>
      </c>
    </row>
    <row r="77" spans="1:103" s="74" customFormat="1" ht="14.25" customHeight="1" x14ac:dyDescent="0.2">
      <c r="A77" s="75" t="s">
        <v>249</v>
      </c>
      <c r="B77" s="76"/>
      <c r="C77" s="77">
        <f t="shared" si="2"/>
        <v>1695</v>
      </c>
      <c r="D77" s="78">
        <f t="shared" ref="D77:AI77" si="3">SUM(D9:D76)</f>
        <v>1695</v>
      </c>
      <c r="E77" s="76">
        <f t="shared" si="3"/>
        <v>0</v>
      </c>
      <c r="F77" s="76">
        <f t="shared" si="3"/>
        <v>0</v>
      </c>
      <c r="G77" s="76">
        <f t="shared" si="3"/>
        <v>0</v>
      </c>
      <c r="H77" s="76">
        <f t="shared" si="3"/>
        <v>0</v>
      </c>
      <c r="I77" s="76">
        <f t="shared" si="3"/>
        <v>0</v>
      </c>
      <c r="J77" s="79">
        <f t="shared" si="3"/>
        <v>0</v>
      </c>
      <c r="K77" s="79">
        <f t="shared" si="3"/>
        <v>0</v>
      </c>
      <c r="L77" s="79">
        <f t="shared" si="3"/>
        <v>0</v>
      </c>
      <c r="M77" s="79">
        <f t="shared" si="3"/>
        <v>0</v>
      </c>
      <c r="N77" s="79">
        <f t="shared" si="3"/>
        <v>0</v>
      </c>
      <c r="O77" s="79">
        <f t="shared" si="3"/>
        <v>0</v>
      </c>
      <c r="P77" s="79">
        <f t="shared" si="3"/>
        <v>0</v>
      </c>
      <c r="Q77" s="79">
        <f t="shared" si="3"/>
        <v>0</v>
      </c>
      <c r="R77" s="79">
        <f t="shared" si="3"/>
        <v>0</v>
      </c>
      <c r="S77" s="79">
        <f t="shared" si="3"/>
        <v>0</v>
      </c>
      <c r="T77" s="79">
        <f t="shared" si="3"/>
        <v>0</v>
      </c>
      <c r="U77" s="79">
        <f t="shared" si="3"/>
        <v>0</v>
      </c>
      <c r="V77" s="79">
        <f t="shared" si="3"/>
        <v>0</v>
      </c>
      <c r="W77" s="79">
        <f t="shared" si="3"/>
        <v>0</v>
      </c>
      <c r="X77" s="79">
        <f t="shared" si="3"/>
        <v>0</v>
      </c>
      <c r="Y77" s="79">
        <f t="shared" si="3"/>
        <v>0</v>
      </c>
      <c r="Z77" s="79">
        <f t="shared" si="3"/>
        <v>0</v>
      </c>
      <c r="AA77" s="79">
        <f t="shared" si="3"/>
        <v>0</v>
      </c>
      <c r="AB77" s="79">
        <f t="shared" si="3"/>
        <v>0</v>
      </c>
      <c r="AC77" s="79">
        <f t="shared" si="3"/>
        <v>0</v>
      </c>
      <c r="AD77" s="79">
        <f t="shared" si="3"/>
        <v>0</v>
      </c>
      <c r="AE77" s="79">
        <f t="shared" si="3"/>
        <v>0</v>
      </c>
      <c r="AF77" s="79">
        <f t="shared" si="3"/>
        <v>0</v>
      </c>
      <c r="AG77" s="79">
        <f t="shared" si="3"/>
        <v>0</v>
      </c>
      <c r="AH77" s="79">
        <f t="shared" si="3"/>
        <v>0</v>
      </c>
      <c r="AI77" s="79">
        <f t="shared" si="3"/>
        <v>0</v>
      </c>
      <c r="AJ77" s="79">
        <f t="shared" ref="AJ77:BO77" si="4">SUM(AJ9:AJ76)</f>
        <v>0</v>
      </c>
      <c r="AK77" s="79">
        <f t="shared" si="4"/>
        <v>0</v>
      </c>
      <c r="AL77" s="79">
        <f t="shared" si="4"/>
        <v>0</v>
      </c>
      <c r="AM77" s="79">
        <f t="shared" si="4"/>
        <v>0</v>
      </c>
      <c r="AN77" s="79">
        <f t="shared" si="4"/>
        <v>0</v>
      </c>
      <c r="AO77" s="79">
        <f t="shared" si="4"/>
        <v>0</v>
      </c>
      <c r="AP77" s="79">
        <f t="shared" si="4"/>
        <v>0</v>
      </c>
      <c r="AQ77" s="79">
        <f t="shared" si="4"/>
        <v>0</v>
      </c>
      <c r="AR77" s="79">
        <f t="shared" si="4"/>
        <v>0</v>
      </c>
      <c r="AS77" s="79">
        <f t="shared" si="4"/>
        <v>0</v>
      </c>
      <c r="AT77" s="79">
        <f t="shared" si="4"/>
        <v>0</v>
      </c>
      <c r="AU77" s="79">
        <f t="shared" si="4"/>
        <v>0</v>
      </c>
      <c r="AV77" s="79">
        <f t="shared" si="4"/>
        <v>0</v>
      </c>
      <c r="AW77" s="79">
        <f t="shared" si="4"/>
        <v>0</v>
      </c>
      <c r="AX77" s="79">
        <f t="shared" si="4"/>
        <v>0</v>
      </c>
      <c r="AY77" s="79">
        <f t="shared" si="4"/>
        <v>0</v>
      </c>
      <c r="AZ77" s="79">
        <f t="shared" si="4"/>
        <v>0</v>
      </c>
      <c r="BA77" s="79">
        <f t="shared" si="4"/>
        <v>0</v>
      </c>
      <c r="BB77" s="79">
        <f t="shared" si="4"/>
        <v>0</v>
      </c>
      <c r="BC77" s="79">
        <f t="shared" si="4"/>
        <v>0</v>
      </c>
      <c r="BD77" s="79">
        <f t="shared" si="4"/>
        <v>0</v>
      </c>
      <c r="BE77" s="79">
        <f t="shared" si="4"/>
        <v>0</v>
      </c>
      <c r="BF77" s="79">
        <f t="shared" si="4"/>
        <v>0</v>
      </c>
      <c r="BG77" s="79">
        <f t="shared" si="4"/>
        <v>0</v>
      </c>
      <c r="BH77" s="79">
        <f t="shared" si="4"/>
        <v>0</v>
      </c>
      <c r="BI77" s="79">
        <f t="shared" si="4"/>
        <v>0</v>
      </c>
      <c r="BJ77" s="79">
        <f t="shared" si="4"/>
        <v>0</v>
      </c>
      <c r="BK77" s="79">
        <f t="shared" si="4"/>
        <v>0</v>
      </c>
      <c r="BL77" s="79">
        <f t="shared" si="4"/>
        <v>0</v>
      </c>
      <c r="BM77" s="79">
        <f t="shared" si="4"/>
        <v>0</v>
      </c>
      <c r="BN77" s="79">
        <f t="shared" si="4"/>
        <v>0</v>
      </c>
      <c r="BO77" s="79">
        <f t="shared" si="4"/>
        <v>0</v>
      </c>
      <c r="BP77" s="79">
        <f t="shared" ref="BP77:CU77" si="5">SUM(BP9:BP76)</f>
        <v>0</v>
      </c>
      <c r="BQ77" s="79">
        <f t="shared" si="5"/>
        <v>0</v>
      </c>
      <c r="BR77" s="79">
        <f t="shared" si="5"/>
        <v>0</v>
      </c>
      <c r="BS77" s="79">
        <f t="shared" si="5"/>
        <v>0</v>
      </c>
      <c r="BT77" s="79">
        <f t="shared" si="5"/>
        <v>0</v>
      </c>
      <c r="BU77" s="79">
        <f t="shared" si="5"/>
        <v>0</v>
      </c>
      <c r="BV77" s="79">
        <f t="shared" si="5"/>
        <v>0</v>
      </c>
      <c r="BW77" s="79">
        <f t="shared" si="5"/>
        <v>0</v>
      </c>
      <c r="BX77" s="79">
        <f t="shared" si="5"/>
        <v>0</v>
      </c>
      <c r="BY77" s="79">
        <f t="shared" si="5"/>
        <v>0</v>
      </c>
      <c r="BZ77" s="79">
        <f t="shared" si="5"/>
        <v>0</v>
      </c>
      <c r="CA77" s="79">
        <f t="shared" si="5"/>
        <v>0</v>
      </c>
      <c r="CB77" s="79">
        <f t="shared" si="5"/>
        <v>0</v>
      </c>
      <c r="CC77" s="79">
        <f t="shared" si="5"/>
        <v>0</v>
      </c>
      <c r="CD77" s="79">
        <f t="shared" si="5"/>
        <v>0</v>
      </c>
      <c r="CE77" s="79">
        <f t="shared" si="5"/>
        <v>0</v>
      </c>
      <c r="CF77" s="79">
        <f t="shared" si="5"/>
        <v>0</v>
      </c>
      <c r="CG77" s="79">
        <f t="shared" si="5"/>
        <v>0</v>
      </c>
      <c r="CH77" s="79">
        <f t="shared" si="5"/>
        <v>0</v>
      </c>
      <c r="CI77" s="79">
        <f t="shared" si="5"/>
        <v>0</v>
      </c>
      <c r="CJ77" s="79">
        <f t="shared" si="5"/>
        <v>0</v>
      </c>
      <c r="CK77" s="79">
        <f t="shared" si="5"/>
        <v>0</v>
      </c>
      <c r="CL77" s="79">
        <f t="shared" si="5"/>
        <v>0</v>
      </c>
      <c r="CM77" s="79">
        <f t="shared" si="5"/>
        <v>0</v>
      </c>
      <c r="CN77" s="79">
        <f t="shared" si="5"/>
        <v>0</v>
      </c>
      <c r="CO77" s="79">
        <f t="shared" si="5"/>
        <v>0</v>
      </c>
      <c r="CP77" s="79">
        <f t="shared" si="5"/>
        <v>0</v>
      </c>
      <c r="CQ77" s="79">
        <f t="shared" si="5"/>
        <v>0</v>
      </c>
      <c r="CR77" s="79">
        <f t="shared" si="5"/>
        <v>0</v>
      </c>
      <c r="CS77" s="79">
        <f t="shared" si="5"/>
        <v>0</v>
      </c>
      <c r="CT77" s="79">
        <f t="shared" si="5"/>
        <v>0</v>
      </c>
      <c r="CU77" s="79">
        <f t="shared" si="5"/>
        <v>0</v>
      </c>
      <c r="CV77" s="79">
        <f t="shared" ref="CV77:CY77" si="6">SUM(CV9:CV76)</f>
        <v>0</v>
      </c>
      <c r="CW77" s="79">
        <f t="shared" si="6"/>
        <v>0</v>
      </c>
      <c r="CX77" s="79">
        <f t="shared" si="6"/>
        <v>0</v>
      </c>
      <c r="CY77" s="79">
        <f t="shared" si="6"/>
        <v>0</v>
      </c>
    </row>
    <row r="78" spans="1:103" s="68" customFormat="1" ht="13.5" customHeight="1" x14ac:dyDescent="0.2">
      <c r="A78" s="330" t="s">
        <v>250</v>
      </c>
      <c r="B78" s="73" t="s">
        <v>251</v>
      </c>
      <c r="C78" s="72">
        <f t="shared" si="2"/>
        <v>0</v>
      </c>
      <c r="D78" s="71">
        <f>IF(
    OR(D$4="-", D$4=0, D$4&gt;Inputs!$C$5),
    0,
    IF(
        OR('Standardised Costs'!$E$94="Annual",'Standardised Costs'!$E$95="Annual"),
        MIN(Inputs!$C$6,10)*'Standardised Costs'!$C$94
        + MAX(Inputs!$C$6-10,0)*'Standardised Costs'!$C$95,
        IF(
            ISNUMBER(MATCH(
                D$4,
                IF(Inputs!$C$6&lt;=10,'Standardised Costs'!$E$94:$H$94,'Standardised Costs'!$E$95:$H$95),
                0
            )),
            MIN(Inputs!$C$6,10)*'Standardised Costs'!$C$94
            + MAX(Inputs!$C$6-10,0)*'Standardised Costs'!$C$95,
            0
        )
    )
)</f>
        <v>0</v>
      </c>
      <c r="E78" s="71">
        <f>IF(
    OR(E$4="-", E$4=0, E$4&gt;Inputs!$C$5),
    0,
    IF(
        OR('Standardised Costs'!$E$94="Annual",'Standardised Costs'!$E$95="Annual"),
        MIN(Inputs!$C$6,10)*'Standardised Costs'!$C$94
        + MAX(Inputs!$C$6-10,0)*'Standardised Costs'!$C$95,
        IF(
            ISNUMBER(MATCH(
                E$4,
                IF(Inputs!$C$6&lt;=10,'Standardised Costs'!$E$94:$H$94,'Standardised Costs'!$E$95:$H$95),
                0
            )),
            MIN(Inputs!$C$6,10)*'Standardised Costs'!$C$94
            + MAX(Inputs!$C$6-10,0)*'Standardised Costs'!$C$95,
            0
        )
    )
)</f>
        <v>0</v>
      </c>
      <c r="F78" s="71">
        <f>IF(
    OR(F$4="-", F$4=0, F$4&gt;Inputs!$C$5),
    0,
    IF(
        OR('Standardised Costs'!$E$94="Annual",'Standardised Costs'!$E$95="Annual"),
        MIN(Inputs!$C$6,10)*'Standardised Costs'!$C$94
        + MAX(Inputs!$C$6-10,0)*'Standardised Costs'!$C$95,
        IF(
            ISNUMBER(MATCH(
                F$4,
                IF(Inputs!$C$6&lt;=10,'Standardised Costs'!$E$94:$H$94,'Standardised Costs'!$E$95:$H$95),
                0
            )),
            MIN(Inputs!$C$6,10)*'Standardised Costs'!$C$94
            + MAX(Inputs!$C$6-10,0)*'Standardised Costs'!$C$95,
            0
        )
    )
)</f>
        <v>0</v>
      </c>
      <c r="G78" s="71">
        <f>IF(
    OR(G$4="-", G$4=0, G$4&gt;Inputs!$C$5),
    0,
    IF(
        OR('Standardised Costs'!$E$94="Annual",'Standardised Costs'!$E$95="Annual"),
        MIN(Inputs!$C$6,10)*'Standardised Costs'!$C$94
        + MAX(Inputs!$C$6-10,0)*'Standardised Costs'!$C$95,
        IF(
            ISNUMBER(MATCH(
                G$4,
                IF(Inputs!$C$6&lt;=10,'Standardised Costs'!$E$94:$H$94,'Standardised Costs'!$E$95:$H$95),
                0
            )),
            MIN(Inputs!$C$6,10)*'Standardised Costs'!$C$94
            + MAX(Inputs!$C$6-10,0)*'Standardised Costs'!$C$95,
            0
        )
    )
)</f>
        <v>0</v>
      </c>
      <c r="H78" s="71">
        <f>IF(
    OR(H$4="-", H$4=0, H$4&gt;Inputs!$C$5),
    0,
    IF(
        OR('Standardised Costs'!$E$94="Annual",'Standardised Costs'!$E$95="Annual"),
        MIN(Inputs!$C$6,10)*'Standardised Costs'!$C$94
        + MAX(Inputs!$C$6-10,0)*'Standardised Costs'!$C$95,
        IF(
            ISNUMBER(MATCH(
                H$4,
                IF(Inputs!$C$6&lt;=10,'Standardised Costs'!$E$94:$H$94,'Standardised Costs'!$E$95:$H$95),
                0
            )),
            MIN(Inputs!$C$6,10)*'Standardised Costs'!$C$94
            + MAX(Inputs!$C$6-10,0)*'Standardised Costs'!$C$95,
            0
        )
    )
)</f>
        <v>0</v>
      </c>
      <c r="I78" s="71">
        <f>IF(
    OR(I$4="-", I$4=0, I$4&gt;Inputs!$C$5),
    0,
    IF(
        OR('Standardised Costs'!$E$94="Annual",'Standardised Costs'!$E$95="Annual"),
        MIN(Inputs!$C$6,10)*'Standardised Costs'!$C$94
        + MAX(Inputs!$C$6-10,0)*'Standardised Costs'!$C$95,
        IF(
            ISNUMBER(MATCH(
                I$4,
                IF(Inputs!$C$6&lt;=10,'Standardised Costs'!$E$94:$H$94,'Standardised Costs'!$E$95:$H$95),
                0
            )),
            MIN(Inputs!$C$6,10)*'Standardised Costs'!$C$94
            + MAX(Inputs!$C$6-10,0)*'Standardised Costs'!$C$95,
            0
        )
    )
)</f>
        <v>0</v>
      </c>
      <c r="J78" s="71">
        <f>IF(
    OR(J$4="-", J$4=0, J$4&gt;Inputs!$C$5),
    0,
    IF(
        OR('Standardised Costs'!$E$94="Annual",'Standardised Costs'!$E$95="Annual"),
        MIN(Inputs!$C$6,10)*'Standardised Costs'!$C$94
        + MAX(Inputs!$C$6-10,0)*'Standardised Costs'!$C$95,
        IF(
            ISNUMBER(MATCH(
                J$4,
                IF(Inputs!$C$6&lt;=10,'Standardised Costs'!$E$94:$H$94,'Standardised Costs'!$E$95:$H$95),
                0
            )),
            MIN(Inputs!$C$6,10)*'Standardised Costs'!$C$94
            + MAX(Inputs!$C$6-10,0)*'Standardised Costs'!$C$95,
            0
        )
    )
)</f>
        <v>0</v>
      </c>
      <c r="K78" s="71">
        <f>IF(
    OR(K$4="-", K$4=0, K$4&gt;Inputs!$C$5),
    0,
    IF(
        OR('Standardised Costs'!$E$94="Annual",'Standardised Costs'!$E$95="Annual"),
        MIN(Inputs!$C$6,10)*'Standardised Costs'!$C$94
        + MAX(Inputs!$C$6-10,0)*'Standardised Costs'!$C$95,
        IF(
            ISNUMBER(MATCH(
                K$4,
                IF(Inputs!$C$6&lt;=10,'Standardised Costs'!$E$94:$H$94,'Standardised Costs'!$E$95:$H$95),
                0
            )),
            MIN(Inputs!$C$6,10)*'Standardised Costs'!$C$94
            + MAX(Inputs!$C$6-10,0)*'Standardised Costs'!$C$95,
            0
        )
    )
)</f>
        <v>0</v>
      </c>
      <c r="L78" s="71">
        <f>IF(
    OR(L$4="-", L$4=0, L$4&gt;Inputs!$C$5),
    0,
    IF(
        OR('Standardised Costs'!$E$94="Annual",'Standardised Costs'!$E$95="Annual"),
        MIN(Inputs!$C$6,10)*'Standardised Costs'!$C$94
        + MAX(Inputs!$C$6-10,0)*'Standardised Costs'!$C$95,
        IF(
            ISNUMBER(MATCH(
                L$4,
                IF(Inputs!$C$6&lt;=10,'Standardised Costs'!$E$94:$H$94,'Standardised Costs'!$E$95:$H$95),
                0
            )),
            MIN(Inputs!$C$6,10)*'Standardised Costs'!$C$94
            + MAX(Inputs!$C$6-10,0)*'Standardised Costs'!$C$95,
            0
        )
    )
)</f>
        <v>0</v>
      </c>
      <c r="M78" s="71">
        <f>IF(
    OR(M$4="-", M$4=0, M$4&gt;Inputs!$C$5),
    0,
    IF(
        OR('Standardised Costs'!$E$94="Annual",'Standardised Costs'!$E$95="Annual"),
        MIN(Inputs!$C$6,10)*'Standardised Costs'!$C$94
        + MAX(Inputs!$C$6-10,0)*'Standardised Costs'!$C$95,
        IF(
            ISNUMBER(MATCH(
                M$4,
                IF(Inputs!$C$6&lt;=10,'Standardised Costs'!$E$94:$H$94,'Standardised Costs'!$E$95:$H$95),
                0
            )),
            MIN(Inputs!$C$6,10)*'Standardised Costs'!$C$94
            + MAX(Inputs!$C$6-10,0)*'Standardised Costs'!$C$95,
            0
        )
    )
)</f>
        <v>0</v>
      </c>
      <c r="N78" s="71">
        <f>IF(
    OR(N$4="-", N$4=0, N$4&gt;Inputs!$C$5),
    0,
    IF(
        OR('Standardised Costs'!$E$94="Annual",'Standardised Costs'!$E$95="Annual"),
        MIN(Inputs!$C$6,10)*'Standardised Costs'!$C$94
        + MAX(Inputs!$C$6-10,0)*'Standardised Costs'!$C$95,
        IF(
            ISNUMBER(MATCH(
                N$4,
                IF(Inputs!$C$6&lt;=10,'Standardised Costs'!$E$94:$H$94,'Standardised Costs'!$E$95:$H$95),
                0
            )),
            MIN(Inputs!$C$6,10)*'Standardised Costs'!$C$94
            + MAX(Inputs!$C$6-10,0)*'Standardised Costs'!$C$95,
            0
        )
    )
)</f>
        <v>0</v>
      </c>
      <c r="O78" s="71">
        <f>IF(
    OR(O$4="-", O$4=0, O$4&gt;Inputs!$C$5),
    0,
    IF(
        OR('Standardised Costs'!$E$94="Annual",'Standardised Costs'!$E$95="Annual"),
        MIN(Inputs!$C$6,10)*'Standardised Costs'!$C$94
        + MAX(Inputs!$C$6-10,0)*'Standardised Costs'!$C$95,
        IF(
            ISNUMBER(MATCH(
                O$4,
                IF(Inputs!$C$6&lt;=10,'Standardised Costs'!$E$94:$H$94,'Standardised Costs'!$E$95:$H$95),
                0
            )),
            MIN(Inputs!$C$6,10)*'Standardised Costs'!$C$94
            + MAX(Inputs!$C$6-10,0)*'Standardised Costs'!$C$95,
            0
        )
    )
)</f>
        <v>0</v>
      </c>
      <c r="P78" s="71">
        <f>IF(
    OR(P$4="-", P$4=0, P$4&gt;Inputs!$C$5),
    0,
    IF(
        OR('Standardised Costs'!$E$94="Annual",'Standardised Costs'!$E$95="Annual"),
        MIN(Inputs!$C$6,10)*'Standardised Costs'!$C$94
        + MAX(Inputs!$C$6-10,0)*'Standardised Costs'!$C$95,
        IF(
            ISNUMBER(MATCH(
                P$4,
                IF(Inputs!$C$6&lt;=10,'Standardised Costs'!$E$94:$H$94,'Standardised Costs'!$E$95:$H$95),
                0
            )),
            MIN(Inputs!$C$6,10)*'Standardised Costs'!$C$94
            + MAX(Inputs!$C$6-10,0)*'Standardised Costs'!$C$95,
            0
        )
    )
)</f>
        <v>0</v>
      </c>
      <c r="Q78" s="71">
        <f>IF(
    OR(Q$4="-", Q$4=0, Q$4&gt;Inputs!$C$5),
    0,
    IF(
        OR('Standardised Costs'!$E$94="Annual",'Standardised Costs'!$E$95="Annual"),
        MIN(Inputs!$C$6,10)*'Standardised Costs'!$C$94
        + MAX(Inputs!$C$6-10,0)*'Standardised Costs'!$C$95,
        IF(
            ISNUMBER(MATCH(
                Q$4,
                IF(Inputs!$C$6&lt;=10,'Standardised Costs'!$E$94:$H$94,'Standardised Costs'!$E$95:$H$95),
                0
            )),
            MIN(Inputs!$C$6,10)*'Standardised Costs'!$C$94
            + MAX(Inputs!$C$6-10,0)*'Standardised Costs'!$C$95,
            0
        )
    )
)</f>
        <v>0</v>
      </c>
      <c r="R78" s="71">
        <f>IF(
    OR(R$4="-", R$4=0, R$4&gt;Inputs!$C$5),
    0,
    IF(
        OR('Standardised Costs'!$E$94="Annual",'Standardised Costs'!$E$95="Annual"),
        MIN(Inputs!$C$6,10)*'Standardised Costs'!$C$94
        + MAX(Inputs!$C$6-10,0)*'Standardised Costs'!$C$95,
        IF(
            ISNUMBER(MATCH(
                R$4,
                IF(Inputs!$C$6&lt;=10,'Standardised Costs'!$E$94:$H$94,'Standardised Costs'!$E$95:$H$95),
                0
            )),
            MIN(Inputs!$C$6,10)*'Standardised Costs'!$C$94
            + MAX(Inputs!$C$6-10,0)*'Standardised Costs'!$C$95,
            0
        )
    )
)</f>
        <v>0</v>
      </c>
      <c r="S78" s="71">
        <f>IF(
    OR(S$4="-", S$4=0, S$4&gt;Inputs!$C$5),
    0,
    IF(
        OR('Standardised Costs'!$E$94="Annual",'Standardised Costs'!$E$95="Annual"),
        MIN(Inputs!$C$6,10)*'Standardised Costs'!$C$94
        + MAX(Inputs!$C$6-10,0)*'Standardised Costs'!$C$95,
        IF(
            ISNUMBER(MATCH(
                S$4,
                IF(Inputs!$C$6&lt;=10,'Standardised Costs'!$E$94:$H$94,'Standardised Costs'!$E$95:$H$95),
                0
            )),
            MIN(Inputs!$C$6,10)*'Standardised Costs'!$C$94
            + MAX(Inputs!$C$6-10,0)*'Standardised Costs'!$C$95,
            0
        )
    )
)</f>
        <v>0</v>
      </c>
      <c r="T78" s="71">
        <f>IF(
    OR(T$4="-", T$4=0, T$4&gt;Inputs!$C$5),
    0,
    IF(
        OR('Standardised Costs'!$E$94="Annual",'Standardised Costs'!$E$95="Annual"),
        MIN(Inputs!$C$6,10)*'Standardised Costs'!$C$94
        + MAX(Inputs!$C$6-10,0)*'Standardised Costs'!$C$95,
        IF(
            ISNUMBER(MATCH(
                T$4,
                IF(Inputs!$C$6&lt;=10,'Standardised Costs'!$E$94:$H$94,'Standardised Costs'!$E$95:$H$95),
                0
            )),
            MIN(Inputs!$C$6,10)*'Standardised Costs'!$C$94
            + MAX(Inputs!$C$6-10,0)*'Standardised Costs'!$C$95,
            0
        )
    )
)</f>
        <v>0</v>
      </c>
      <c r="U78" s="71">
        <f>IF(
    OR(U$4="-", U$4=0, U$4&gt;Inputs!$C$5),
    0,
    IF(
        OR('Standardised Costs'!$E$94="Annual",'Standardised Costs'!$E$95="Annual"),
        MIN(Inputs!$C$6,10)*'Standardised Costs'!$C$94
        + MAX(Inputs!$C$6-10,0)*'Standardised Costs'!$C$95,
        IF(
            ISNUMBER(MATCH(
                U$4,
                IF(Inputs!$C$6&lt;=10,'Standardised Costs'!$E$94:$H$94,'Standardised Costs'!$E$95:$H$95),
                0
            )),
            MIN(Inputs!$C$6,10)*'Standardised Costs'!$C$94
            + MAX(Inputs!$C$6-10,0)*'Standardised Costs'!$C$95,
            0
        )
    )
)</f>
        <v>0</v>
      </c>
      <c r="V78" s="71">
        <f>IF(
    OR(V$4="-", V$4=0, V$4&gt;Inputs!$C$5),
    0,
    IF(
        OR('Standardised Costs'!$E$94="Annual",'Standardised Costs'!$E$95="Annual"),
        MIN(Inputs!$C$6,10)*'Standardised Costs'!$C$94
        + MAX(Inputs!$C$6-10,0)*'Standardised Costs'!$C$95,
        IF(
            ISNUMBER(MATCH(
                V$4,
                IF(Inputs!$C$6&lt;=10,'Standardised Costs'!$E$94:$H$94,'Standardised Costs'!$E$95:$H$95),
                0
            )),
            MIN(Inputs!$C$6,10)*'Standardised Costs'!$C$94
            + MAX(Inputs!$C$6-10,0)*'Standardised Costs'!$C$95,
            0
        )
    )
)</f>
        <v>0</v>
      </c>
      <c r="W78" s="71">
        <f>IF(
    OR(W$4="-", W$4=0, W$4&gt;Inputs!$C$5),
    0,
    IF(
        OR('Standardised Costs'!$E$94="Annual",'Standardised Costs'!$E$95="Annual"),
        MIN(Inputs!$C$6,10)*'Standardised Costs'!$C$94
        + MAX(Inputs!$C$6-10,0)*'Standardised Costs'!$C$95,
        IF(
            ISNUMBER(MATCH(
                W$4,
                IF(Inputs!$C$6&lt;=10,'Standardised Costs'!$E$94:$H$94,'Standardised Costs'!$E$95:$H$95),
                0
            )),
            MIN(Inputs!$C$6,10)*'Standardised Costs'!$C$94
            + MAX(Inputs!$C$6-10,0)*'Standardised Costs'!$C$95,
            0
        )
    )
)</f>
        <v>0</v>
      </c>
      <c r="X78" s="71">
        <f>IF(
    OR(X$4="-", X$4=0, X$4&gt;Inputs!$C$5),
    0,
    IF(
        OR('Standardised Costs'!$E$94="Annual",'Standardised Costs'!$E$95="Annual"),
        MIN(Inputs!$C$6,10)*'Standardised Costs'!$C$94
        + MAX(Inputs!$C$6-10,0)*'Standardised Costs'!$C$95,
        IF(
            ISNUMBER(MATCH(
                X$4,
                IF(Inputs!$C$6&lt;=10,'Standardised Costs'!$E$94:$H$94,'Standardised Costs'!$E$95:$H$95),
                0
            )),
            MIN(Inputs!$C$6,10)*'Standardised Costs'!$C$94
            + MAX(Inputs!$C$6-10,0)*'Standardised Costs'!$C$95,
            0
        )
    )
)</f>
        <v>0</v>
      </c>
      <c r="Y78" s="71">
        <f>IF(
    OR(Y$4="-", Y$4=0, Y$4&gt;Inputs!$C$5),
    0,
    IF(
        OR('Standardised Costs'!$E$94="Annual",'Standardised Costs'!$E$95="Annual"),
        MIN(Inputs!$C$6,10)*'Standardised Costs'!$C$94
        + MAX(Inputs!$C$6-10,0)*'Standardised Costs'!$C$95,
        IF(
            ISNUMBER(MATCH(
                Y$4,
                IF(Inputs!$C$6&lt;=10,'Standardised Costs'!$E$94:$H$94,'Standardised Costs'!$E$95:$H$95),
                0
            )),
            MIN(Inputs!$C$6,10)*'Standardised Costs'!$C$94
            + MAX(Inputs!$C$6-10,0)*'Standardised Costs'!$C$95,
            0
        )
    )
)</f>
        <v>0</v>
      </c>
      <c r="Z78" s="71">
        <f>IF(
    OR(Z$4="-", Z$4=0, Z$4&gt;Inputs!$C$5),
    0,
    IF(
        OR('Standardised Costs'!$E$94="Annual",'Standardised Costs'!$E$95="Annual"),
        MIN(Inputs!$C$6,10)*'Standardised Costs'!$C$94
        + MAX(Inputs!$C$6-10,0)*'Standardised Costs'!$C$95,
        IF(
            ISNUMBER(MATCH(
                Z$4,
                IF(Inputs!$C$6&lt;=10,'Standardised Costs'!$E$94:$H$94,'Standardised Costs'!$E$95:$H$95),
                0
            )),
            MIN(Inputs!$C$6,10)*'Standardised Costs'!$C$94
            + MAX(Inputs!$C$6-10,0)*'Standardised Costs'!$C$95,
            0
        )
    )
)</f>
        <v>0</v>
      </c>
      <c r="AA78" s="71">
        <f>IF(
    OR(AA$4="-", AA$4=0, AA$4&gt;Inputs!$C$5),
    0,
    IF(
        OR('Standardised Costs'!$E$94="Annual",'Standardised Costs'!$E$95="Annual"),
        MIN(Inputs!$C$6,10)*'Standardised Costs'!$C$94
        + MAX(Inputs!$C$6-10,0)*'Standardised Costs'!$C$95,
        IF(
            ISNUMBER(MATCH(
                AA$4,
                IF(Inputs!$C$6&lt;=10,'Standardised Costs'!$E$94:$H$94,'Standardised Costs'!$E$95:$H$95),
                0
            )),
            MIN(Inputs!$C$6,10)*'Standardised Costs'!$C$94
            + MAX(Inputs!$C$6-10,0)*'Standardised Costs'!$C$95,
            0
        )
    )
)</f>
        <v>0</v>
      </c>
      <c r="AB78" s="71">
        <f>IF(
    OR(AB$4="-", AB$4=0, AB$4&gt;Inputs!$C$5),
    0,
    IF(
        OR('Standardised Costs'!$E$94="Annual",'Standardised Costs'!$E$95="Annual"),
        MIN(Inputs!$C$6,10)*'Standardised Costs'!$C$94
        + MAX(Inputs!$C$6-10,0)*'Standardised Costs'!$C$95,
        IF(
            ISNUMBER(MATCH(
                AB$4,
                IF(Inputs!$C$6&lt;=10,'Standardised Costs'!$E$94:$H$94,'Standardised Costs'!$E$95:$H$95),
                0
            )),
            MIN(Inputs!$C$6,10)*'Standardised Costs'!$C$94
            + MAX(Inputs!$C$6-10,0)*'Standardised Costs'!$C$95,
            0
        )
    )
)</f>
        <v>0</v>
      </c>
      <c r="AC78" s="71">
        <f>IF(
    OR(AC$4="-", AC$4=0, AC$4&gt;Inputs!$C$5),
    0,
    IF(
        OR('Standardised Costs'!$E$94="Annual",'Standardised Costs'!$E$95="Annual"),
        MIN(Inputs!$C$6,10)*'Standardised Costs'!$C$94
        + MAX(Inputs!$C$6-10,0)*'Standardised Costs'!$C$95,
        IF(
            ISNUMBER(MATCH(
                AC$4,
                IF(Inputs!$C$6&lt;=10,'Standardised Costs'!$E$94:$H$94,'Standardised Costs'!$E$95:$H$95),
                0
            )),
            MIN(Inputs!$C$6,10)*'Standardised Costs'!$C$94
            + MAX(Inputs!$C$6-10,0)*'Standardised Costs'!$C$95,
            0
        )
    )
)</f>
        <v>0</v>
      </c>
      <c r="AD78" s="71">
        <f>IF(
    OR(AD$4="-", AD$4=0, AD$4&gt;Inputs!$C$5),
    0,
    IF(
        OR('Standardised Costs'!$E$94="Annual",'Standardised Costs'!$E$95="Annual"),
        MIN(Inputs!$C$6,10)*'Standardised Costs'!$C$94
        + MAX(Inputs!$C$6-10,0)*'Standardised Costs'!$C$95,
        IF(
            ISNUMBER(MATCH(
                AD$4,
                IF(Inputs!$C$6&lt;=10,'Standardised Costs'!$E$94:$H$94,'Standardised Costs'!$E$95:$H$95),
                0
            )),
            MIN(Inputs!$C$6,10)*'Standardised Costs'!$C$94
            + MAX(Inputs!$C$6-10,0)*'Standardised Costs'!$C$95,
            0
        )
    )
)</f>
        <v>0</v>
      </c>
      <c r="AE78" s="71">
        <f>IF(
    OR(AE$4="-", AE$4=0, AE$4&gt;Inputs!$C$5),
    0,
    IF(
        OR('Standardised Costs'!$E$94="Annual",'Standardised Costs'!$E$95="Annual"),
        MIN(Inputs!$C$6,10)*'Standardised Costs'!$C$94
        + MAX(Inputs!$C$6-10,0)*'Standardised Costs'!$C$95,
        IF(
            ISNUMBER(MATCH(
                AE$4,
                IF(Inputs!$C$6&lt;=10,'Standardised Costs'!$E$94:$H$94,'Standardised Costs'!$E$95:$H$95),
                0
            )),
            MIN(Inputs!$C$6,10)*'Standardised Costs'!$C$94
            + MAX(Inputs!$C$6-10,0)*'Standardised Costs'!$C$95,
            0
        )
    )
)</f>
        <v>0</v>
      </c>
      <c r="AF78" s="71">
        <f>IF(
    OR(AF$4="-", AF$4=0, AF$4&gt;Inputs!$C$5),
    0,
    IF(
        OR('Standardised Costs'!$E$94="Annual",'Standardised Costs'!$E$95="Annual"),
        MIN(Inputs!$C$6,10)*'Standardised Costs'!$C$94
        + MAX(Inputs!$C$6-10,0)*'Standardised Costs'!$C$95,
        IF(
            ISNUMBER(MATCH(
                AF$4,
                IF(Inputs!$C$6&lt;=10,'Standardised Costs'!$E$94:$H$94,'Standardised Costs'!$E$95:$H$95),
                0
            )),
            MIN(Inputs!$C$6,10)*'Standardised Costs'!$C$94
            + MAX(Inputs!$C$6-10,0)*'Standardised Costs'!$C$95,
            0
        )
    )
)</f>
        <v>0</v>
      </c>
      <c r="AG78" s="71">
        <f>IF(
    OR(AG$4="-", AG$4=0, AG$4&gt;Inputs!$C$5),
    0,
    IF(
        OR('Standardised Costs'!$E$94="Annual",'Standardised Costs'!$E$95="Annual"),
        MIN(Inputs!$C$6,10)*'Standardised Costs'!$C$94
        + MAX(Inputs!$C$6-10,0)*'Standardised Costs'!$C$95,
        IF(
            ISNUMBER(MATCH(
                AG$4,
                IF(Inputs!$C$6&lt;=10,'Standardised Costs'!$E$94:$H$94,'Standardised Costs'!$E$95:$H$95),
                0
            )),
            MIN(Inputs!$C$6,10)*'Standardised Costs'!$C$94
            + MAX(Inputs!$C$6-10,0)*'Standardised Costs'!$C$95,
            0
        )
    )
)</f>
        <v>0</v>
      </c>
      <c r="AH78" s="71">
        <f>IF(
    OR(AH$4="-", AH$4=0, AH$4&gt;Inputs!$C$5),
    0,
    IF(
        OR('Standardised Costs'!$E$94="Annual",'Standardised Costs'!$E$95="Annual"),
        MIN(Inputs!$C$6,10)*'Standardised Costs'!$C$94
        + MAX(Inputs!$C$6-10,0)*'Standardised Costs'!$C$95,
        IF(
            ISNUMBER(MATCH(
                AH$4,
                IF(Inputs!$C$6&lt;=10,'Standardised Costs'!$E$94:$H$94,'Standardised Costs'!$E$95:$H$95),
                0
            )),
            MIN(Inputs!$C$6,10)*'Standardised Costs'!$C$94
            + MAX(Inputs!$C$6-10,0)*'Standardised Costs'!$C$95,
            0
        )
    )
)</f>
        <v>0</v>
      </c>
      <c r="AI78" s="71">
        <f>IF(
    OR(AI$4="-", AI$4=0, AI$4&gt;Inputs!$C$5),
    0,
    IF(
        OR('Standardised Costs'!$E$94="Annual",'Standardised Costs'!$E$95="Annual"),
        MIN(Inputs!$C$6,10)*'Standardised Costs'!$C$94
        + MAX(Inputs!$C$6-10,0)*'Standardised Costs'!$C$95,
        IF(
            ISNUMBER(MATCH(
                AI$4,
                IF(Inputs!$C$6&lt;=10,'Standardised Costs'!$E$94:$H$94,'Standardised Costs'!$E$95:$H$95),
                0
            )),
            MIN(Inputs!$C$6,10)*'Standardised Costs'!$C$94
            + MAX(Inputs!$C$6-10,0)*'Standardised Costs'!$C$95,
            0
        )
    )
)</f>
        <v>0</v>
      </c>
      <c r="AJ78" s="71">
        <f>IF(
    OR(AJ$4="-", AJ$4=0, AJ$4&gt;Inputs!$C$5),
    0,
    IF(
        OR('Standardised Costs'!$E$94="Annual",'Standardised Costs'!$E$95="Annual"),
        MIN(Inputs!$C$6,10)*'Standardised Costs'!$C$94
        + MAX(Inputs!$C$6-10,0)*'Standardised Costs'!$C$95,
        IF(
            ISNUMBER(MATCH(
                AJ$4,
                IF(Inputs!$C$6&lt;=10,'Standardised Costs'!$E$94:$H$94,'Standardised Costs'!$E$95:$H$95),
                0
            )),
            MIN(Inputs!$C$6,10)*'Standardised Costs'!$C$94
            + MAX(Inputs!$C$6-10,0)*'Standardised Costs'!$C$95,
            0
        )
    )
)</f>
        <v>0</v>
      </c>
      <c r="AK78" s="71">
        <f>IF(
    OR(AK$4="-", AK$4=0, AK$4&gt;Inputs!$C$5),
    0,
    IF(
        OR('Standardised Costs'!$E$94="Annual",'Standardised Costs'!$E$95="Annual"),
        MIN(Inputs!$C$6,10)*'Standardised Costs'!$C$94
        + MAX(Inputs!$C$6-10,0)*'Standardised Costs'!$C$95,
        IF(
            ISNUMBER(MATCH(
                AK$4,
                IF(Inputs!$C$6&lt;=10,'Standardised Costs'!$E$94:$H$94,'Standardised Costs'!$E$95:$H$95),
                0
            )),
            MIN(Inputs!$C$6,10)*'Standardised Costs'!$C$94
            + MAX(Inputs!$C$6-10,0)*'Standardised Costs'!$C$95,
            0
        )
    )
)</f>
        <v>0</v>
      </c>
      <c r="AL78" s="71">
        <f>IF(
    OR(AL$4="-", AL$4=0, AL$4&gt;Inputs!$C$5),
    0,
    IF(
        OR('Standardised Costs'!$E$94="Annual",'Standardised Costs'!$E$95="Annual"),
        MIN(Inputs!$C$6,10)*'Standardised Costs'!$C$94
        + MAX(Inputs!$C$6-10,0)*'Standardised Costs'!$C$95,
        IF(
            ISNUMBER(MATCH(
                AL$4,
                IF(Inputs!$C$6&lt;=10,'Standardised Costs'!$E$94:$H$94,'Standardised Costs'!$E$95:$H$95),
                0
            )),
            MIN(Inputs!$C$6,10)*'Standardised Costs'!$C$94
            + MAX(Inputs!$C$6-10,0)*'Standardised Costs'!$C$95,
            0
        )
    )
)</f>
        <v>0</v>
      </c>
      <c r="AM78" s="71">
        <f>IF(
    OR(AM$4="-", AM$4=0, AM$4&gt;Inputs!$C$5),
    0,
    IF(
        OR('Standardised Costs'!$E$94="Annual",'Standardised Costs'!$E$95="Annual"),
        MIN(Inputs!$C$6,10)*'Standardised Costs'!$C$94
        + MAX(Inputs!$C$6-10,0)*'Standardised Costs'!$C$95,
        IF(
            ISNUMBER(MATCH(
                AM$4,
                IF(Inputs!$C$6&lt;=10,'Standardised Costs'!$E$94:$H$94,'Standardised Costs'!$E$95:$H$95),
                0
            )),
            MIN(Inputs!$C$6,10)*'Standardised Costs'!$C$94
            + MAX(Inputs!$C$6-10,0)*'Standardised Costs'!$C$95,
            0
        )
    )
)</f>
        <v>0</v>
      </c>
      <c r="AN78" s="71">
        <f>IF(
    OR(AN$4="-", AN$4=0, AN$4&gt;Inputs!$C$5),
    0,
    IF(
        OR('Standardised Costs'!$E$94="Annual",'Standardised Costs'!$E$95="Annual"),
        MIN(Inputs!$C$6,10)*'Standardised Costs'!$C$94
        + MAX(Inputs!$C$6-10,0)*'Standardised Costs'!$C$95,
        IF(
            ISNUMBER(MATCH(
                AN$4,
                IF(Inputs!$C$6&lt;=10,'Standardised Costs'!$E$94:$H$94,'Standardised Costs'!$E$95:$H$95),
                0
            )),
            MIN(Inputs!$C$6,10)*'Standardised Costs'!$C$94
            + MAX(Inputs!$C$6-10,0)*'Standardised Costs'!$C$95,
            0
        )
    )
)</f>
        <v>0</v>
      </c>
      <c r="AO78" s="71">
        <f>IF(
    OR(AO$4="-", AO$4=0, AO$4&gt;Inputs!$C$5),
    0,
    IF(
        OR('Standardised Costs'!$E$94="Annual",'Standardised Costs'!$E$95="Annual"),
        MIN(Inputs!$C$6,10)*'Standardised Costs'!$C$94
        + MAX(Inputs!$C$6-10,0)*'Standardised Costs'!$C$95,
        IF(
            ISNUMBER(MATCH(
                AO$4,
                IF(Inputs!$C$6&lt;=10,'Standardised Costs'!$E$94:$H$94,'Standardised Costs'!$E$95:$H$95),
                0
            )),
            MIN(Inputs!$C$6,10)*'Standardised Costs'!$C$94
            + MAX(Inputs!$C$6-10,0)*'Standardised Costs'!$C$95,
            0
        )
    )
)</f>
        <v>0</v>
      </c>
      <c r="AP78" s="71">
        <f>IF(
    OR(AP$4="-", AP$4=0, AP$4&gt;Inputs!$C$5),
    0,
    IF(
        OR('Standardised Costs'!$E$94="Annual",'Standardised Costs'!$E$95="Annual"),
        MIN(Inputs!$C$6,10)*'Standardised Costs'!$C$94
        + MAX(Inputs!$C$6-10,0)*'Standardised Costs'!$C$95,
        IF(
            ISNUMBER(MATCH(
                AP$4,
                IF(Inputs!$C$6&lt;=10,'Standardised Costs'!$E$94:$H$94,'Standardised Costs'!$E$95:$H$95),
                0
            )),
            MIN(Inputs!$C$6,10)*'Standardised Costs'!$C$94
            + MAX(Inputs!$C$6-10,0)*'Standardised Costs'!$C$95,
            0
        )
    )
)</f>
        <v>0</v>
      </c>
      <c r="AQ78" s="71">
        <f>IF(
    OR(AQ$4="-", AQ$4=0, AQ$4&gt;Inputs!$C$5),
    0,
    IF(
        OR('Standardised Costs'!$E$94="Annual",'Standardised Costs'!$E$95="Annual"),
        MIN(Inputs!$C$6,10)*'Standardised Costs'!$C$94
        + MAX(Inputs!$C$6-10,0)*'Standardised Costs'!$C$95,
        IF(
            ISNUMBER(MATCH(
                AQ$4,
                IF(Inputs!$C$6&lt;=10,'Standardised Costs'!$E$94:$H$94,'Standardised Costs'!$E$95:$H$95),
                0
            )),
            MIN(Inputs!$C$6,10)*'Standardised Costs'!$C$94
            + MAX(Inputs!$C$6-10,0)*'Standardised Costs'!$C$95,
            0
        )
    )
)</f>
        <v>0</v>
      </c>
      <c r="AR78" s="71">
        <f>IF(
    OR(AR$4="-", AR$4=0, AR$4&gt;Inputs!$C$5),
    0,
    IF(
        OR('Standardised Costs'!$E$94="Annual",'Standardised Costs'!$E$95="Annual"),
        MIN(Inputs!$C$6,10)*'Standardised Costs'!$C$94
        + MAX(Inputs!$C$6-10,0)*'Standardised Costs'!$C$95,
        IF(
            ISNUMBER(MATCH(
                AR$4,
                IF(Inputs!$C$6&lt;=10,'Standardised Costs'!$E$94:$H$94,'Standardised Costs'!$E$95:$H$95),
                0
            )),
            MIN(Inputs!$C$6,10)*'Standardised Costs'!$C$94
            + MAX(Inputs!$C$6-10,0)*'Standardised Costs'!$C$95,
            0
        )
    )
)</f>
        <v>0</v>
      </c>
      <c r="AS78" s="71">
        <f>IF(
    OR(AS$4="-", AS$4=0, AS$4&gt;Inputs!$C$5),
    0,
    IF(
        OR('Standardised Costs'!$E$94="Annual",'Standardised Costs'!$E$95="Annual"),
        MIN(Inputs!$C$6,10)*'Standardised Costs'!$C$94
        + MAX(Inputs!$C$6-10,0)*'Standardised Costs'!$C$95,
        IF(
            ISNUMBER(MATCH(
                AS$4,
                IF(Inputs!$C$6&lt;=10,'Standardised Costs'!$E$94:$H$94,'Standardised Costs'!$E$95:$H$95),
                0
            )),
            MIN(Inputs!$C$6,10)*'Standardised Costs'!$C$94
            + MAX(Inputs!$C$6-10,0)*'Standardised Costs'!$C$95,
            0
        )
    )
)</f>
        <v>0</v>
      </c>
      <c r="AT78" s="71">
        <f>IF(
    OR(AT$4="-", AT$4=0, AT$4&gt;Inputs!$C$5),
    0,
    IF(
        OR('Standardised Costs'!$E$94="Annual",'Standardised Costs'!$E$95="Annual"),
        MIN(Inputs!$C$6,10)*'Standardised Costs'!$C$94
        + MAX(Inputs!$C$6-10,0)*'Standardised Costs'!$C$95,
        IF(
            ISNUMBER(MATCH(
                AT$4,
                IF(Inputs!$C$6&lt;=10,'Standardised Costs'!$E$94:$H$94,'Standardised Costs'!$E$95:$H$95),
                0
            )),
            MIN(Inputs!$C$6,10)*'Standardised Costs'!$C$94
            + MAX(Inputs!$C$6-10,0)*'Standardised Costs'!$C$95,
            0
        )
    )
)</f>
        <v>0</v>
      </c>
      <c r="AU78" s="71">
        <f>IF(
    OR(AU$4="-", AU$4=0, AU$4&gt;Inputs!$C$5),
    0,
    IF(
        OR('Standardised Costs'!$E$94="Annual",'Standardised Costs'!$E$95="Annual"),
        MIN(Inputs!$C$6,10)*'Standardised Costs'!$C$94
        + MAX(Inputs!$C$6-10,0)*'Standardised Costs'!$C$95,
        IF(
            ISNUMBER(MATCH(
                AU$4,
                IF(Inputs!$C$6&lt;=10,'Standardised Costs'!$E$94:$H$94,'Standardised Costs'!$E$95:$H$95),
                0
            )),
            MIN(Inputs!$C$6,10)*'Standardised Costs'!$C$94
            + MAX(Inputs!$C$6-10,0)*'Standardised Costs'!$C$95,
            0
        )
    )
)</f>
        <v>0</v>
      </c>
      <c r="AV78" s="71">
        <f>IF(
    OR(AV$4="-", AV$4=0, AV$4&gt;Inputs!$C$5),
    0,
    IF(
        OR('Standardised Costs'!$E$94="Annual",'Standardised Costs'!$E$95="Annual"),
        MIN(Inputs!$C$6,10)*'Standardised Costs'!$C$94
        + MAX(Inputs!$C$6-10,0)*'Standardised Costs'!$C$95,
        IF(
            ISNUMBER(MATCH(
                AV$4,
                IF(Inputs!$C$6&lt;=10,'Standardised Costs'!$E$94:$H$94,'Standardised Costs'!$E$95:$H$95),
                0
            )),
            MIN(Inputs!$C$6,10)*'Standardised Costs'!$C$94
            + MAX(Inputs!$C$6-10,0)*'Standardised Costs'!$C$95,
            0
        )
    )
)</f>
        <v>0</v>
      </c>
      <c r="AW78" s="71">
        <f>IF(
    OR(AW$4="-", AW$4=0, AW$4&gt;Inputs!$C$5),
    0,
    IF(
        OR('Standardised Costs'!$E$94="Annual",'Standardised Costs'!$E$95="Annual"),
        MIN(Inputs!$C$6,10)*'Standardised Costs'!$C$94
        + MAX(Inputs!$C$6-10,0)*'Standardised Costs'!$C$95,
        IF(
            ISNUMBER(MATCH(
                AW$4,
                IF(Inputs!$C$6&lt;=10,'Standardised Costs'!$E$94:$H$94,'Standardised Costs'!$E$95:$H$95),
                0
            )),
            MIN(Inputs!$C$6,10)*'Standardised Costs'!$C$94
            + MAX(Inputs!$C$6-10,0)*'Standardised Costs'!$C$95,
            0
        )
    )
)</f>
        <v>0</v>
      </c>
      <c r="AX78" s="71">
        <f>IF(
    OR(AX$4="-", AX$4=0, AX$4&gt;Inputs!$C$5),
    0,
    IF(
        OR('Standardised Costs'!$E$94="Annual",'Standardised Costs'!$E$95="Annual"),
        MIN(Inputs!$C$6,10)*'Standardised Costs'!$C$94
        + MAX(Inputs!$C$6-10,0)*'Standardised Costs'!$C$95,
        IF(
            ISNUMBER(MATCH(
                AX$4,
                IF(Inputs!$C$6&lt;=10,'Standardised Costs'!$E$94:$H$94,'Standardised Costs'!$E$95:$H$95),
                0
            )),
            MIN(Inputs!$C$6,10)*'Standardised Costs'!$C$94
            + MAX(Inputs!$C$6-10,0)*'Standardised Costs'!$C$95,
            0
        )
    )
)</f>
        <v>0</v>
      </c>
      <c r="AY78" s="71">
        <f>IF(
    OR(AY$4="-", AY$4=0, AY$4&gt;Inputs!$C$5),
    0,
    IF(
        OR('Standardised Costs'!$E$94="Annual",'Standardised Costs'!$E$95="Annual"),
        MIN(Inputs!$C$6,10)*'Standardised Costs'!$C$94
        + MAX(Inputs!$C$6-10,0)*'Standardised Costs'!$C$95,
        IF(
            ISNUMBER(MATCH(
                AY$4,
                IF(Inputs!$C$6&lt;=10,'Standardised Costs'!$E$94:$H$94,'Standardised Costs'!$E$95:$H$95),
                0
            )),
            MIN(Inputs!$C$6,10)*'Standardised Costs'!$C$94
            + MAX(Inputs!$C$6-10,0)*'Standardised Costs'!$C$95,
            0
        )
    )
)</f>
        <v>0</v>
      </c>
      <c r="AZ78" s="71">
        <f>IF(
    OR(AZ$4="-", AZ$4=0, AZ$4&gt;Inputs!$C$5),
    0,
    IF(
        OR('Standardised Costs'!$E$94="Annual",'Standardised Costs'!$E$95="Annual"),
        MIN(Inputs!$C$6,10)*'Standardised Costs'!$C$94
        + MAX(Inputs!$C$6-10,0)*'Standardised Costs'!$C$95,
        IF(
            ISNUMBER(MATCH(
                AZ$4,
                IF(Inputs!$C$6&lt;=10,'Standardised Costs'!$E$94:$H$94,'Standardised Costs'!$E$95:$H$95),
                0
            )),
            MIN(Inputs!$C$6,10)*'Standardised Costs'!$C$94
            + MAX(Inputs!$C$6-10,0)*'Standardised Costs'!$C$95,
            0
        )
    )
)</f>
        <v>0</v>
      </c>
      <c r="BA78" s="71">
        <f>IF(
    OR(BA$4="-", BA$4=0, BA$4&gt;Inputs!$C$5),
    0,
    IF(
        OR('Standardised Costs'!$E$94="Annual",'Standardised Costs'!$E$95="Annual"),
        MIN(Inputs!$C$6,10)*'Standardised Costs'!$C$94
        + MAX(Inputs!$C$6-10,0)*'Standardised Costs'!$C$95,
        IF(
            ISNUMBER(MATCH(
                BA$4,
                IF(Inputs!$C$6&lt;=10,'Standardised Costs'!$E$94:$H$94,'Standardised Costs'!$E$95:$H$95),
                0
            )),
            MIN(Inputs!$C$6,10)*'Standardised Costs'!$C$94
            + MAX(Inputs!$C$6-10,0)*'Standardised Costs'!$C$95,
            0
        )
    )
)</f>
        <v>0</v>
      </c>
      <c r="BB78" s="71">
        <f>IF(
    OR(BB$4="-", BB$4=0, BB$4&gt;Inputs!$C$5),
    0,
    IF(
        OR('Standardised Costs'!$E$94="Annual",'Standardised Costs'!$E$95="Annual"),
        MIN(Inputs!$C$6,10)*'Standardised Costs'!$C$94
        + MAX(Inputs!$C$6-10,0)*'Standardised Costs'!$C$95,
        IF(
            ISNUMBER(MATCH(
                BB$4,
                IF(Inputs!$C$6&lt;=10,'Standardised Costs'!$E$94:$H$94,'Standardised Costs'!$E$95:$H$95),
                0
            )),
            MIN(Inputs!$C$6,10)*'Standardised Costs'!$C$94
            + MAX(Inputs!$C$6-10,0)*'Standardised Costs'!$C$95,
            0
        )
    )
)</f>
        <v>0</v>
      </c>
      <c r="BC78" s="71">
        <f>IF(
    OR(BC$4="-", BC$4=0, BC$4&gt;Inputs!$C$5),
    0,
    IF(
        OR('Standardised Costs'!$E$94="Annual",'Standardised Costs'!$E$95="Annual"),
        MIN(Inputs!$C$6,10)*'Standardised Costs'!$C$94
        + MAX(Inputs!$C$6-10,0)*'Standardised Costs'!$C$95,
        IF(
            ISNUMBER(MATCH(
                BC$4,
                IF(Inputs!$C$6&lt;=10,'Standardised Costs'!$E$94:$H$94,'Standardised Costs'!$E$95:$H$95),
                0
            )),
            MIN(Inputs!$C$6,10)*'Standardised Costs'!$C$94
            + MAX(Inputs!$C$6-10,0)*'Standardised Costs'!$C$95,
            0
        )
    )
)</f>
        <v>0</v>
      </c>
      <c r="BD78" s="71">
        <f>IF(
    OR(BD$4="-", BD$4=0, BD$4&gt;Inputs!$C$5),
    0,
    IF(
        OR('Standardised Costs'!$E$94="Annual",'Standardised Costs'!$E$95="Annual"),
        MIN(Inputs!$C$6,10)*'Standardised Costs'!$C$94
        + MAX(Inputs!$C$6-10,0)*'Standardised Costs'!$C$95,
        IF(
            ISNUMBER(MATCH(
                BD$4,
                IF(Inputs!$C$6&lt;=10,'Standardised Costs'!$E$94:$H$94,'Standardised Costs'!$E$95:$H$95),
                0
            )),
            MIN(Inputs!$C$6,10)*'Standardised Costs'!$C$94
            + MAX(Inputs!$C$6-10,0)*'Standardised Costs'!$C$95,
            0
        )
    )
)</f>
        <v>0</v>
      </c>
      <c r="BE78" s="71">
        <f>IF(
    OR(BE$4="-", BE$4=0, BE$4&gt;Inputs!$C$5),
    0,
    IF(
        OR('Standardised Costs'!$E$94="Annual",'Standardised Costs'!$E$95="Annual"),
        MIN(Inputs!$C$6,10)*'Standardised Costs'!$C$94
        + MAX(Inputs!$C$6-10,0)*'Standardised Costs'!$C$95,
        IF(
            ISNUMBER(MATCH(
                BE$4,
                IF(Inputs!$C$6&lt;=10,'Standardised Costs'!$E$94:$H$94,'Standardised Costs'!$E$95:$H$95),
                0
            )),
            MIN(Inputs!$C$6,10)*'Standardised Costs'!$C$94
            + MAX(Inputs!$C$6-10,0)*'Standardised Costs'!$C$95,
            0
        )
    )
)</f>
        <v>0</v>
      </c>
      <c r="BF78" s="71">
        <f>IF(
    OR(BF$4="-", BF$4=0, BF$4&gt;Inputs!$C$5),
    0,
    IF(
        OR('Standardised Costs'!$E$94="Annual",'Standardised Costs'!$E$95="Annual"),
        MIN(Inputs!$C$6,10)*'Standardised Costs'!$C$94
        + MAX(Inputs!$C$6-10,0)*'Standardised Costs'!$C$95,
        IF(
            ISNUMBER(MATCH(
                BF$4,
                IF(Inputs!$C$6&lt;=10,'Standardised Costs'!$E$94:$H$94,'Standardised Costs'!$E$95:$H$95),
                0
            )),
            MIN(Inputs!$C$6,10)*'Standardised Costs'!$C$94
            + MAX(Inputs!$C$6-10,0)*'Standardised Costs'!$C$95,
            0
        )
    )
)</f>
        <v>0</v>
      </c>
      <c r="BG78" s="71">
        <f>IF(
    OR(BG$4="-", BG$4=0, BG$4&gt;Inputs!$C$5),
    0,
    IF(
        OR('Standardised Costs'!$E$94="Annual",'Standardised Costs'!$E$95="Annual"),
        MIN(Inputs!$C$6,10)*'Standardised Costs'!$C$94
        + MAX(Inputs!$C$6-10,0)*'Standardised Costs'!$C$95,
        IF(
            ISNUMBER(MATCH(
                BG$4,
                IF(Inputs!$C$6&lt;=10,'Standardised Costs'!$E$94:$H$94,'Standardised Costs'!$E$95:$H$95),
                0
            )),
            MIN(Inputs!$C$6,10)*'Standardised Costs'!$C$94
            + MAX(Inputs!$C$6-10,0)*'Standardised Costs'!$C$95,
            0
        )
    )
)</f>
        <v>0</v>
      </c>
      <c r="BH78" s="71">
        <f>IF(
    OR(BH$4="-", BH$4=0, BH$4&gt;Inputs!$C$5),
    0,
    IF(
        OR('Standardised Costs'!$E$94="Annual",'Standardised Costs'!$E$95="Annual"),
        MIN(Inputs!$C$6,10)*'Standardised Costs'!$C$94
        + MAX(Inputs!$C$6-10,0)*'Standardised Costs'!$C$95,
        IF(
            ISNUMBER(MATCH(
                BH$4,
                IF(Inputs!$C$6&lt;=10,'Standardised Costs'!$E$94:$H$94,'Standardised Costs'!$E$95:$H$95),
                0
            )),
            MIN(Inputs!$C$6,10)*'Standardised Costs'!$C$94
            + MAX(Inputs!$C$6-10,0)*'Standardised Costs'!$C$95,
            0
        )
    )
)</f>
        <v>0</v>
      </c>
      <c r="BI78" s="71">
        <f>IF(
    OR(BI$4="-", BI$4=0, BI$4&gt;Inputs!$C$5),
    0,
    IF(
        OR('Standardised Costs'!$E$94="Annual",'Standardised Costs'!$E$95="Annual"),
        MIN(Inputs!$C$6,10)*'Standardised Costs'!$C$94
        + MAX(Inputs!$C$6-10,0)*'Standardised Costs'!$C$95,
        IF(
            ISNUMBER(MATCH(
                BI$4,
                IF(Inputs!$C$6&lt;=10,'Standardised Costs'!$E$94:$H$94,'Standardised Costs'!$E$95:$H$95),
                0
            )),
            MIN(Inputs!$C$6,10)*'Standardised Costs'!$C$94
            + MAX(Inputs!$C$6-10,0)*'Standardised Costs'!$C$95,
            0
        )
    )
)</f>
        <v>0</v>
      </c>
      <c r="BJ78" s="71">
        <f>IF(
    OR(BJ$4="-", BJ$4=0, BJ$4&gt;Inputs!$C$5),
    0,
    IF(
        OR('Standardised Costs'!$E$94="Annual",'Standardised Costs'!$E$95="Annual"),
        MIN(Inputs!$C$6,10)*'Standardised Costs'!$C$94
        + MAX(Inputs!$C$6-10,0)*'Standardised Costs'!$C$95,
        IF(
            ISNUMBER(MATCH(
                BJ$4,
                IF(Inputs!$C$6&lt;=10,'Standardised Costs'!$E$94:$H$94,'Standardised Costs'!$E$95:$H$95),
                0
            )),
            MIN(Inputs!$C$6,10)*'Standardised Costs'!$C$94
            + MAX(Inputs!$C$6-10,0)*'Standardised Costs'!$C$95,
            0
        )
    )
)</f>
        <v>0</v>
      </c>
      <c r="BK78" s="71">
        <f>IF(
    OR(BK$4="-", BK$4=0, BK$4&gt;Inputs!$C$5),
    0,
    IF(
        OR('Standardised Costs'!$E$94="Annual",'Standardised Costs'!$E$95="Annual"),
        MIN(Inputs!$C$6,10)*'Standardised Costs'!$C$94
        + MAX(Inputs!$C$6-10,0)*'Standardised Costs'!$C$95,
        IF(
            ISNUMBER(MATCH(
                BK$4,
                IF(Inputs!$C$6&lt;=10,'Standardised Costs'!$E$94:$H$94,'Standardised Costs'!$E$95:$H$95),
                0
            )),
            MIN(Inputs!$C$6,10)*'Standardised Costs'!$C$94
            + MAX(Inputs!$C$6-10,0)*'Standardised Costs'!$C$95,
            0
        )
    )
)</f>
        <v>0</v>
      </c>
      <c r="BL78" s="71">
        <f>IF(
    OR(BL$4="-", BL$4=0, BL$4&gt;Inputs!$C$5),
    0,
    IF(
        OR('Standardised Costs'!$E$94="Annual",'Standardised Costs'!$E$95="Annual"),
        MIN(Inputs!$C$6,10)*'Standardised Costs'!$C$94
        + MAX(Inputs!$C$6-10,0)*'Standardised Costs'!$C$95,
        IF(
            ISNUMBER(MATCH(
                BL$4,
                IF(Inputs!$C$6&lt;=10,'Standardised Costs'!$E$94:$H$94,'Standardised Costs'!$E$95:$H$95),
                0
            )),
            MIN(Inputs!$C$6,10)*'Standardised Costs'!$C$94
            + MAX(Inputs!$C$6-10,0)*'Standardised Costs'!$C$95,
            0
        )
    )
)</f>
        <v>0</v>
      </c>
      <c r="BM78" s="71">
        <f>IF(
    OR(BM$4="-", BM$4=0, BM$4&gt;Inputs!$C$5),
    0,
    IF(
        OR('Standardised Costs'!$E$94="Annual",'Standardised Costs'!$E$95="Annual"),
        MIN(Inputs!$C$6,10)*'Standardised Costs'!$C$94
        + MAX(Inputs!$C$6-10,0)*'Standardised Costs'!$C$95,
        IF(
            ISNUMBER(MATCH(
                BM$4,
                IF(Inputs!$C$6&lt;=10,'Standardised Costs'!$E$94:$H$94,'Standardised Costs'!$E$95:$H$95),
                0
            )),
            MIN(Inputs!$C$6,10)*'Standardised Costs'!$C$94
            + MAX(Inputs!$C$6-10,0)*'Standardised Costs'!$C$95,
            0
        )
    )
)</f>
        <v>0</v>
      </c>
      <c r="BN78" s="71">
        <f>IF(
    OR(BN$4="-", BN$4=0, BN$4&gt;Inputs!$C$5),
    0,
    IF(
        OR('Standardised Costs'!$E$94="Annual",'Standardised Costs'!$E$95="Annual"),
        MIN(Inputs!$C$6,10)*'Standardised Costs'!$C$94
        + MAX(Inputs!$C$6-10,0)*'Standardised Costs'!$C$95,
        IF(
            ISNUMBER(MATCH(
                BN$4,
                IF(Inputs!$C$6&lt;=10,'Standardised Costs'!$E$94:$H$94,'Standardised Costs'!$E$95:$H$95),
                0
            )),
            MIN(Inputs!$C$6,10)*'Standardised Costs'!$C$94
            + MAX(Inputs!$C$6-10,0)*'Standardised Costs'!$C$95,
            0
        )
    )
)</f>
        <v>0</v>
      </c>
      <c r="BO78" s="71">
        <f>IF(
    OR(BO$4="-", BO$4=0, BO$4&gt;Inputs!$C$5),
    0,
    IF(
        OR('Standardised Costs'!$E$94="Annual",'Standardised Costs'!$E$95="Annual"),
        MIN(Inputs!$C$6,10)*'Standardised Costs'!$C$94
        + MAX(Inputs!$C$6-10,0)*'Standardised Costs'!$C$95,
        IF(
            ISNUMBER(MATCH(
                BO$4,
                IF(Inputs!$C$6&lt;=10,'Standardised Costs'!$E$94:$H$94,'Standardised Costs'!$E$95:$H$95),
                0
            )),
            MIN(Inputs!$C$6,10)*'Standardised Costs'!$C$94
            + MAX(Inputs!$C$6-10,0)*'Standardised Costs'!$C$95,
            0
        )
    )
)</f>
        <v>0</v>
      </c>
      <c r="BP78" s="71">
        <f>IF(
    OR(BP$4="-", BP$4=0, BP$4&gt;Inputs!$C$5),
    0,
    IF(
        OR('Standardised Costs'!$E$94="Annual",'Standardised Costs'!$E$95="Annual"),
        MIN(Inputs!$C$6,10)*'Standardised Costs'!$C$94
        + MAX(Inputs!$C$6-10,0)*'Standardised Costs'!$C$95,
        IF(
            ISNUMBER(MATCH(
                BP$4,
                IF(Inputs!$C$6&lt;=10,'Standardised Costs'!$E$94:$H$94,'Standardised Costs'!$E$95:$H$95),
                0
            )),
            MIN(Inputs!$C$6,10)*'Standardised Costs'!$C$94
            + MAX(Inputs!$C$6-10,0)*'Standardised Costs'!$C$95,
            0
        )
    )
)</f>
        <v>0</v>
      </c>
      <c r="BQ78" s="71">
        <f>IF(
    OR(BQ$4="-", BQ$4=0, BQ$4&gt;Inputs!$C$5),
    0,
    IF(
        OR('Standardised Costs'!$E$94="Annual",'Standardised Costs'!$E$95="Annual"),
        MIN(Inputs!$C$6,10)*'Standardised Costs'!$C$94
        + MAX(Inputs!$C$6-10,0)*'Standardised Costs'!$C$95,
        IF(
            ISNUMBER(MATCH(
                BQ$4,
                IF(Inputs!$C$6&lt;=10,'Standardised Costs'!$E$94:$H$94,'Standardised Costs'!$E$95:$H$95),
                0
            )),
            MIN(Inputs!$C$6,10)*'Standardised Costs'!$C$94
            + MAX(Inputs!$C$6-10,0)*'Standardised Costs'!$C$95,
            0
        )
    )
)</f>
        <v>0</v>
      </c>
      <c r="BR78" s="71">
        <f>IF(
    OR(BR$4="-", BR$4=0, BR$4&gt;Inputs!$C$5),
    0,
    IF(
        OR('Standardised Costs'!$E$94="Annual",'Standardised Costs'!$E$95="Annual"),
        MIN(Inputs!$C$6,10)*'Standardised Costs'!$C$94
        + MAX(Inputs!$C$6-10,0)*'Standardised Costs'!$C$95,
        IF(
            ISNUMBER(MATCH(
                BR$4,
                IF(Inputs!$C$6&lt;=10,'Standardised Costs'!$E$94:$H$94,'Standardised Costs'!$E$95:$H$95),
                0
            )),
            MIN(Inputs!$C$6,10)*'Standardised Costs'!$C$94
            + MAX(Inputs!$C$6-10,0)*'Standardised Costs'!$C$95,
            0
        )
    )
)</f>
        <v>0</v>
      </c>
      <c r="BS78" s="71">
        <f>IF(
    OR(BS$4="-", BS$4=0, BS$4&gt;Inputs!$C$5),
    0,
    IF(
        OR('Standardised Costs'!$E$94="Annual",'Standardised Costs'!$E$95="Annual"),
        MIN(Inputs!$C$6,10)*'Standardised Costs'!$C$94
        + MAX(Inputs!$C$6-10,0)*'Standardised Costs'!$C$95,
        IF(
            ISNUMBER(MATCH(
                BS$4,
                IF(Inputs!$C$6&lt;=10,'Standardised Costs'!$E$94:$H$94,'Standardised Costs'!$E$95:$H$95),
                0
            )),
            MIN(Inputs!$C$6,10)*'Standardised Costs'!$C$94
            + MAX(Inputs!$C$6-10,0)*'Standardised Costs'!$C$95,
            0
        )
    )
)</f>
        <v>0</v>
      </c>
      <c r="BT78" s="71">
        <f>IF(
    OR(BT$4="-", BT$4=0, BT$4&gt;Inputs!$C$5),
    0,
    IF(
        OR('Standardised Costs'!$E$94="Annual",'Standardised Costs'!$E$95="Annual"),
        MIN(Inputs!$C$6,10)*'Standardised Costs'!$C$94
        + MAX(Inputs!$C$6-10,0)*'Standardised Costs'!$C$95,
        IF(
            ISNUMBER(MATCH(
                BT$4,
                IF(Inputs!$C$6&lt;=10,'Standardised Costs'!$E$94:$H$94,'Standardised Costs'!$E$95:$H$95),
                0
            )),
            MIN(Inputs!$C$6,10)*'Standardised Costs'!$C$94
            + MAX(Inputs!$C$6-10,0)*'Standardised Costs'!$C$95,
            0
        )
    )
)</f>
        <v>0</v>
      </c>
      <c r="BU78" s="71">
        <f>IF(
    OR(BU$4="-", BU$4=0, BU$4&gt;Inputs!$C$5),
    0,
    IF(
        OR('Standardised Costs'!$E$94="Annual",'Standardised Costs'!$E$95="Annual"),
        MIN(Inputs!$C$6,10)*'Standardised Costs'!$C$94
        + MAX(Inputs!$C$6-10,0)*'Standardised Costs'!$C$95,
        IF(
            ISNUMBER(MATCH(
                BU$4,
                IF(Inputs!$C$6&lt;=10,'Standardised Costs'!$E$94:$H$94,'Standardised Costs'!$E$95:$H$95),
                0
            )),
            MIN(Inputs!$C$6,10)*'Standardised Costs'!$C$94
            + MAX(Inputs!$C$6-10,0)*'Standardised Costs'!$C$95,
            0
        )
    )
)</f>
        <v>0</v>
      </c>
      <c r="BV78" s="71">
        <f>IF(
    OR(BV$4="-", BV$4=0, BV$4&gt;Inputs!$C$5),
    0,
    IF(
        OR('Standardised Costs'!$E$94="Annual",'Standardised Costs'!$E$95="Annual"),
        MIN(Inputs!$C$6,10)*'Standardised Costs'!$C$94
        + MAX(Inputs!$C$6-10,0)*'Standardised Costs'!$C$95,
        IF(
            ISNUMBER(MATCH(
                BV$4,
                IF(Inputs!$C$6&lt;=10,'Standardised Costs'!$E$94:$H$94,'Standardised Costs'!$E$95:$H$95),
                0
            )),
            MIN(Inputs!$C$6,10)*'Standardised Costs'!$C$94
            + MAX(Inputs!$C$6-10,0)*'Standardised Costs'!$C$95,
            0
        )
    )
)</f>
        <v>0</v>
      </c>
      <c r="BW78" s="71">
        <f>IF(
    OR(BW$4="-", BW$4=0, BW$4&gt;Inputs!$C$5),
    0,
    IF(
        OR('Standardised Costs'!$E$94="Annual",'Standardised Costs'!$E$95="Annual"),
        MIN(Inputs!$C$6,10)*'Standardised Costs'!$C$94
        + MAX(Inputs!$C$6-10,0)*'Standardised Costs'!$C$95,
        IF(
            ISNUMBER(MATCH(
                BW$4,
                IF(Inputs!$C$6&lt;=10,'Standardised Costs'!$E$94:$H$94,'Standardised Costs'!$E$95:$H$95),
                0
            )),
            MIN(Inputs!$C$6,10)*'Standardised Costs'!$C$94
            + MAX(Inputs!$C$6-10,0)*'Standardised Costs'!$C$95,
            0
        )
    )
)</f>
        <v>0</v>
      </c>
      <c r="BX78" s="71">
        <f>IF(
    OR(BX$4="-", BX$4=0, BX$4&gt;Inputs!$C$5),
    0,
    IF(
        OR('Standardised Costs'!$E$94="Annual",'Standardised Costs'!$E$95="Annual"),
        MIN(Inputs!$C$6,10)*'Standardised Costs'!$C$94
        + MAX(Inputs!$C$6-10,0)*'Standardised Costs'!$C$95,
        IF(
            ISNUMBER(MATCH(
                BX$4,
                IF(Inputs!$C$6&lt;=10,'Standardised Costs'!$E$94:$H$94,'Standardised Costs'!$E$95:$H$95),
                0
            )),
            MIN(Inputs!$C$6,10)*'Standardised Costs'!$C$94
            + MAX(Inputs!$C$6-10,0)*'Standardised Costs'!$C$95,
            0
        )
    )
)</f>
        <v>0</v>
      </c>
      <c r="BY78" s="71">
        <f>IF(
    OR(BY$4="-", BY$4=0, BY$4&gt;Inputs!$C$5),
    0,
    IF(
        OR('Standardised Costs'!$E$94="Annual",'Standardised Costs'!$E$95="Annual"),
        MIN(Inputs!$C$6,10)*'Standardised Costs'!$C$94
        + MAX(Inputs!$C$6-10,0)*'Standardised Costs'!$C$95,
        IF(
            ISNUMBER(MATCH(
                BY$4,
                IF(Inputs!$C$6&lt;=10,'Standardised Costs'!$E$94:$H$94,'Standardised Costs'!$E$95:$H$95),
                0
            )),
            MIN(Inputs!$C$6,10)*'Standardised Costs'!$C$94
            + MAX(Inputs!$C$6-10,0)*'Standardised Costs'!$C$95,
            0
        )
    )
)</f>
        <v>0</v>
      </c>
      <c r="BZ78" s="71">
        <f>IF(
    OR(BZ$4="-", BZ$4=0, BZ$4&gt;Inputs!$C$5),
    0,
    IF(
        OR('Standardised Costs'!$E$94="Annual",'Standardised Costs'!$E$95="Annual"),
        MIN(Inputs!$C$6,10)*'Standardised Costs'!$C$94
        + MAX(Inputs!$C$6-10,0)*'Standardised Costs'!$C$95,
        IF(
            ISNUMBER(MATCH(
                BZ$4,
                IF(Inputs!$C$6&lt;=10,'Standardised Costs'!$E$94:$H$94,'Standardised Costs'!$E$95:$H$95),
                0
            )),
            MIN(Inputs!$C$6,10)*'Standardised Costs'!$C$94
            + MAX(Inputs!$C$6-10,0)*'Standardised Costs'!$C$95,
            0
        )
    )
)</f>
        <v>0</v>
      </c>
      <c r="CA78" s="71">
        <f>IF(
    OR(CA$4="-", CA$4=0, CA$4&gt;Inputs!$C$5),
    0,
    IF(
        OR('Standardised Costs'!$E$94="Annual",'Standardised Costs'!$E$95="Annual"),
        MIN(Inputs!$C$6,10)*'Standardised Costs'!$C$94
        + MAX(Inputs!$C$6-10,0)*'Standardised Costs'!$C$95,
        IF(
            ISNUMBER(MATCH(
                CA$4,
                IF(Inputs!$C$6&lt;=10,'Standardised Costs'!$E$94:$H$94,'Standardised Costs'!$E$95:$H$95),
                0
            )),
            MIN(Inputs!$C$6,10)*'Standardised Costs'!$C$94
            + MAX(Inputs!$C$6-10,0)*'Standardised Costs'!$C$95,
            0
        )
    )
)</f>
        <v>0</v>
      </c>
      <c r="CB78" s="71">
        <f>IF(
    OR(CB$4="-", CB$4=0, CB$4&gt;Inputs!$C$5),
    0,
    IF(
        OR('Standardised Costs'!$E$94="Annual",'Standardised Costs'!$E$95="Annual"),
        MIN(Inputs!$C$6,10)*'Standardised Costs'!$C$94
        + MAX(Inputs!$C$6-10,0)*'Standardised Costs'!$C$95,
        IF(
            ISNUMBER(MATCH(
                CB$4,
                IF(Inputs!$C$6&lt;=10,'Standardised Costs'!$E$94:$H$94,'Standardised Costs'!$E$95:$H$95),
                0
            )),
            MIN(Inputs!$C$6,10)*'Standardised Costs'!$C$94
            + MAX(Inputs!$C$6-10,0)*'Standardised Costs'!$C$95,
            0
        )
    )
)</f>
        <v>0</v>
      </c>
      <c r="CC78" s="71">
        <f>IF(
    OR(CC$4="-", CC$4=0, CC$4&gt;Inputs!$C$5),
    0,
    IF(
        OR('Standardised Costs'!$E$94="Annual",'Standardised Costs'!$E$95="Annual"),
        MIN(Inputs!$C$6,10)*'Standardised Costs'!$C$94
        + MAX(Inputs!$C$6-10,0)*'Standardised Costs'!$C$95,
        IF(
            ISNUMBER(MATCH(
                CC$4,
                IF(Inputs!$C$6&lt;=10,'Standardised Costs'!$E$94:$H$94,'Standardised Costs'!$E$95:$H$95),
                0
            )),
            MIN(Inputs!$C$6,10)*'Standardised Costs'!$C$94
            + MAX(Inputs!$C$6-10,0)*'Standardised Costs'!$C$95,
            0
        )
    )
)</f>
        <v>0</v>
      </c>
      <c r="CD78" s="71">
        <f>IF(
    OR(CD$4="-", CD$4=0, CD$4&gt;Inputs!$C$5),
    0,
    IF(
        OR('Standardised Costs'!$E$94="Annual",'Standardised Costs'!$E$95="Annual"),
        MIN(Inputs!$C$6,10)*'Standardised Costs'!$C$94
        + MAX(Inputs!$C$6-10,0)*'Standardised Costs'!$C$95,
        IF(
            ISNUMBER(MATCH(
                CD$4,
                IF(Inputs!$C$6&lt;=10,'Standardised Costs'!$E$94:$H$94,'Standardised Costs'!$E$95:$H$95),
                0
            )),
            MIN(Inputs!$C$6,10)*'Standardised Costs'!$C$94
            + MAX(Inputs!$C$6-10,0)*'Standardised Costs'!$C$95,
            0
        )
    )
)</f>
        <v>0</v>
      </c>
      <c r="CE78" s="71">
        <f>IF(
    OR(CE$4="-", CE$4=0, CE$4&gt;Inputs!$C$5),
    0,
    IF(
        OR('Standardised Costs'!$E$94="Annual",'Standardised Costs'!$E$95="Annual"),
        MIN(Inputs!$C$6,10)*'Standardised Costs'!$C$94
        + MAX(Inputs!$C$6-10,0)*'Standardised Costs'!$C$95,
        IF(
            ISNUMBER(MATCH(
                CE$4,
                IF(Inputs!$C$6&lt;=10,'Standardised Costs'!$E$94:$H$94,'Standardised Costs'!$E$95:$H$95),
                0
            )),
            MIN(Inputs!$C$6,10)*'Standardised Costs'!$C$94
            + MAX(Inputs!$C$6-10,0)*'Standardised Costs'!$C$95,
            0
        )
    )
)</f>
        <v>0</v>
      </c>
      <c r="CF78" s="71">
        <f>IF(
    OR(CF$4="-", CF$4=0, CF$4&gt;Inputs!$C$5),
    0,
    IF(
        OR('Standardised Costs'!$E$94="Annual",'Standardised Costs'!$E$95="Annual"),
        MIN(Inputs!$C$6,10)*'Standardised Costs'!$C$94
        + MAX(Inputs!$C$6-10,0)*'Standardised Costs'!$C$95,
        IF(
            ISNUMBER(MATCH(
                CF$4,
                IF(Inputs!$C$6&lt;=10,'Standardised Costs'!$E$94:$H$94,'Standardised Costs'!$E$95:$H$95),
                0
            )),
            MIN(Inputs!$C$6,10)*'Standardised Costs'!$C$94
            + MAX(Inputs!$C$6-10,0)*'Standardised Costs'!$C$95,
            0
        )
    )
)</f>
        <v>0</v>
      </c>
      <c r="CG78" s="71">
        <f>IF(
    OR(CG$4="-", CG$4=0, CG$4&gt;Inputs!$C$5),
    0,
    IF(
        OR('Standardised Costs'!$E$94="Annual",'Standardised Costs'!$E$95="Annual"),
        MIN(Inputs!$C$6,10)*'Standardised Costs'!$C$94
        + MAX(Inputs!$C$6-10,0)*'Standardised Costs'!$C$95,
        IF(
            ISNUMBER(MATCH(
                CG$4,
                IF(Inputs!$C$6&lt;=10,'Standardised Costs'!$E$94:$H$94,'Standardised Costs'!$E$95:$H$95),
                0
            )),
            MIN(Inputs!$C$6,10)*'Standardised Costs'!$C$94
            + MAX(Inputs!$C$6-10,0)*'Standardised Costs'!$C$95,
            0
        )
    )
)</f>
        <v>0</v>
      </c>
      <c r="CH78" s="71">
        <f>IF(
    OR(CH$4="-", CH$4=0, CH$4&gt;Inputs!$C$5),
    0,
    IF(
        OR('Standardised Costs'!$E$94="Annual",'Standardised Costs'!$E$95="Annual"),
        MIN(Inputs!$C$6,10)*'Standardised Costs'!$C$94
        + MAX(Inputs!$C$6-10,0)*'Standardised Costs'!$C$95,
        IF(
            ISNUMBER(MATCH(
                CH$4,
                IF(Inputs!$C$6&lt;=10,'Standardised Costs'!$E$94:$H$94,'Standardised Costs'!$E$95:$H$95),
                0
            )),
            MIN(Inputs!$C$6,10)*'Standardised Costs'!$C$94
            + MAX(Inputs!$C$6-10,0)*'Standardised Costs'!$C$95,
            0
        )
    )
)</f>
        <v>0</v>
      </c>
      <c r="CI78" s="71">
        <f>IF(
    OR(CI$4="-", CI$4=0, CI$4&gt;Inputs!$C$5),
    0,
    IF(
        OR('Standardised Costs'!$E$94="Annual",'Standardised Costs'!$E$95="Annual"),
        MIN(Inputs!$C$6,10)*'Standardised Costs'!$C$94
        + MAX(Inputs!$C$6-10,0)*'Standardised Costs'!$C$95,
        IF(
            ISNUMBER(MATCH(
                CI$4,
                IF(Inputs!$C$6&lt;=10,'Standardised Costs'!$E$94:$H$94,'Standardised Costs'!$E$95:$H$95),
                0
            )),
            MIN(Inputs!$C$6,10)*'Standardised Costs'!$C$94
            + MAX(Inputs!$C$6-10,0)*'Standardised Costs'!$C$95,
            0
        )
    )
)</f>
        <v>0</v>
      </c>
      <c r="CJ78" s="71">
        <f>IF(
    OR(CJ$4="-", CJ$4=0, CJ$4&gt;Inputs!$C$5),
    0,
    IF(
        OR('Standardised Costs'!$E$94="Annual",'Standardised Costs'!$E$95="Annual"),
        MIN(Inputs!$C$6,10)*'Standardised Costs'!$C$94
        + MAX(Inputs!$C$6-10,0)*'Standardised Costs'!$C$95,
        IF(
            ISNUMBER(MATCH(
                CJ$4,
                IF(Inputs!$C$6&lt;=10,'Standardised Costs'!$E$94:$H$94,'Standardised Costs'!$E$95:$H$95),
                0
            )),
            MIN(Inputs!$C$6,10)*'Standardised Costs'!$C$94
            + MAX(Inputs!$C$6-10,0)*'Standardised Costs'!$C$95,
            0
        )
    )
)</f>
        <v>0</v>
      </c>
      <c r="CK78" s="71">
        <f>IF(
    OR(CK$4="-", CK$4=0, CK$4&gt;Inputs!$C$5),
    0,
    IF(
        OR('Standardised Costs'!$E$94="Annual",'Standardised Costs'!$E$95="Annual"),
        MIN(Inputs!$C$6,10)*'Standardised Costs'!$C$94
        + MAX(Inputs!$C$6-10,0)*'Standardised Costs'!$C$95,
        IF(
            ISNUMBER(MATCH(
                CK$4,
                IF(Inputs!$C$6&lt;=10,'Standardised Costs'!$E$94:$H$94,'Standardised Costs'!$E$95:$H$95),
                0
            )),
            MIN(Inputs!$C$6,10)*'Standardised Costs'!$C$94
            + MAX(Inputs!$C$6-10,0)*'Standardised Costs'!$C$95,
            0
        )
    )
)</f>
        <v>0</v>
      </c>
      <c r="CL78" s="71">
        <f>IF(
    OR(CL$4="-", CL$4=0, CL$4&gt;Inputs!$C$5),
    0,
    IF(
        OR('Standardised Costs'!$E$94="Annual",'Standardised Costs'!$E$95="Annual"),
        MIN(Inputs!$C$6,10)*'Standardised Costs'!$C$94
        + MAX(Inputs!$C$6-10,0)*'Standardised Costs'!$C$95,
        IF(
            ISNUMBER(MATCH(
                CL$4,
                IF(Inputs!$C$6&lt;=10,'Standardised Costs'!$E$94:$H$94,'Standardised Costs'!$E$95:$H$95),
                0
            )),
            MIN(Inputs!$C$6,10)*'Standardised Costs'!$C$94
            + MAX(Inputs!$C$6-10,0)*'Standardised Costs'!$C$95,
            0
        )
    )
)</f>
        <v>0</v>
      </c>
      <c r="CM78" s="71">
        <f>IF(
    OR(CM$4="-", CM$4=0, CM$4&gt;Inputs!$C$5),
    0,
    IF(
        OR('Standardised Costs'!$E$94="Annual",'Standardised Costs'!$E$95="Annual"),
        MIN(Inputs!$C$6,10)*'Standardised Costs'!$C$94
        + MAX(Inputs!$C$6-10,0)*'Standardised Costs'!$C$95,
        IF(
            ISNUMBER(MATCH(
                CM$4,
                IF(Inputs!$C$6&lt;=10,'Standardised Costs'!$E$94:$H$94,'Standardised Costs'!$E$95:$H$95),
                0
            )),
            MIN(Inputs!$C$6,10)*'Standardised Costs'!$C$94
            + MAX(Inputs!$C$6-10,0)*'Standardised Costs'!$C$95,
            0
        )
    )
)</f>
        <v>0</v>
      </c>
      <c r="CN78" s="71">
        <f>IF(
    OR(CN$4="-", CN$4=0, CN$4&gt;Inputs!$C$5),
    0,
    IF(
        OR('Standardised Costs'!$E$94="Annual",'Standardised Costs'!$E$95="Annual"),
        MIN(Inputs!$C$6,10)*'Standardised Costs'!$C$94
        + MAX(Inputs!$C$6-10,0)*'Standardised Costs'!$C$95,
        IF(
            ISNUMBER(MATCH(
                CN$4,
                IF(Inputs!$C$6&lt;=10,'Standardised Costs'!$E$94:$H$94,'Standardised Costs'!$E$95:$H$95),
                0
            )),
            MIN(Inputs!$C$6,10)*'Standardised Costs'!$C$94
            + MAX(Inputs!$C$6-10,0)*'Standardised Costs'!$C$95,
            0
        )
    )
)</f>
        <v>0</v>
      </c>
      <c r="CO78" s="71">
        <f>IF(
    OR(CO$4="-", CO$4=0, CO$4&gt;Inputs!$C$5),
    0,
    IF(
        OR('Standardised Costs'!$E$94="Annual",'Standardised Costs'!$E$95="Annual"),
        MIN(Inputs!$C$6,10)*'Standardised Costs'!$C$94
        + MAX(Inputs!$C$6-10,0)*'Standardised Costs'!$C$95,
        IF(
            ISNUMBER(MATCH(
                CO$4,
                IF(Inputs!$C$6&lt;=10,'Standardised Costs'!$E$94:$H$94,'Standardised Costs'!$E$95:$H$95),
                0
            )),
            MIN(Inputs!$C$6,10)*'Standardised Costs'!$C$94
            + MAX(Inputs!$C$6-10,0)*'Standardised Costs'!$C$95,
            0
        )
    )
)</f>
        <v>0</v>
      </c>
      <c r="CP78" s="71">
        <f>IF(
    OR(CP$4="-", CP$4=0, CP$4&gt;Inputs!$C$5),
    0,
    IF(
        OR('Standardised Costs'!$E$94="Annual",'Standardised Costs'!$E$95="Annual"),
        MIN(Inputs!$C$6,10)*'Standardised Costs'!$C$94
        + MAX(Inputs!$C$6-10,0)*'Standardised Costs'!$C$95,
        IF(
            ISNUMBER(MATCH(
                CP$4,
                IF(Inputs!$C$6&lt;=10,'Standardised Costs'!$E$94:$H$94,'Standardised Costs'!$E$95:$H$95),
                0
            )),
            MIN(Inputs!$C$6,10)*'Standardised Costs'!$C$94
            + MAX(Inputs!$C$6-10,0)*'Standardised Costs'!$C$95,
            0
        )
    )
)</f>
        <v>0</v>
      </c>
      <c r="CQ78" s="71">
        <f>IF(
    OR(CQ$4="-", CQ$4=0, CQ$4&gt;Inputs!$C$5),
    0,
    IF(
        OR('Standardised Costs'!$E$94="Annual",'Standardised Costs'!$E$95="Annual"),
        MIN(Inputs!$C$6,10)*'Standardised Costs'!$C$94
        + MAX(Inputs!$C$6-10,0)*'Standardised Costs'!$C$95,
        IF(
            ISNUMBER(MATCH(
                CQ$4,
                IF(Inputs!$C$6&lt;=10,'Standardised Costs'!$E$94:$H$94,'Standardised Costs'!$E$95:$H$95),
                0
            )),
            MIN(Inputs!$C$6,10)*'Standardised Costs'!$C$94
            + MAX(Inputs!$C$6-10,0)*'Standardised Costs'!$C$95,
            0
        )
    )
)</f>
        <v>0</v>
      </c>
      <c r="CR78" s="71">
        <f>IF(
    OR(CR$4="-", CR$4=0, CR$4&gt;Inputs!$C$5),
    0,
    IF(
        OR('Standardised Costs'!$E$94="Annual",'Standardised Costs'!$E$95="Annual"),
        MIN(Inputs!$C$6,10)*'Standardised Costs'!$C$94
        + MAX(Inputs!$C$6-10,0)*'Standardised Costs'!$C$95,
        IF(
            ISNUMBER(MATCH(
                CR$4,
                IF(Inputs!$C$6&lt;=10,'Standardised Costs'!$E$94:$H$94,'Standardised Costs'!$E$95:$H$95),
                0
            )),
            MIN(Inputs!$C$6,10)*'Standardised Costs'!$C$94
            + MAX(Inputs!$C$6-10,0)*'Standardised Costs'!$C$95,
            0
        )
    )
)</f>
        <v>0</v>
      </c>
      <c r="CS78" s="71">
        <f>IF(
    OR(CS$4="-", CS$4=0, CS$4&gt;Inputs!$C$5),
    0,
    IF(
        OR('Standardised Costs'!$E$94="Annual",'Standardised Costs'!$E$95="Annual"),
        MIN(Inputs!$C$6,10)*'Standardised Costs'!$C$94
        + MAX(Inputs!$C$6-10,0)*'Standardised Costs'!$C$95,
        IF(
            ISNUMBER(MATCH(
                CS$4,
                IF(Inputs!$C$6&lt;=10,'Standardised Costs'!$E$94:$H$94,'Standardised Costs'!$E$95:$H$95),
                0
            )),
            MIN(Inputs!$C$6,10)*'Standardised Costs'!$C$94
            + MAX(Inputs!$C$6-10,0)*'Standardised Costs'!$C$95,
            0
        )
    )
)</f>
        <v>0</v>
      </c>
      <c r="CT78" s="71">
        <f>IF(
    OR(CT$4="-", CT$4=0, CT$4&gt;Inputs!$C$5),
    0,
    IF(
        OR('Standardised Costs'!$E$94="Annual",'Standardised Costs'!$E$95="Annual"),
        MIN(Inputs!$C$6,10)*'Standardised Costs'!$C$94
        + MAX(Inputs!$C$6-10,0)*'Standardised Costs'!$C$95,
        IF(
            ISNUMBER(MATCH(
                CT$4,
                IF(Inputs!$C$6&lt;=10,'Standardised Costs'!$E$94:$H$94,'Standardised Costs'!$E$95:$H$95),
                0
            )),
            MIN(Inputs!$C$6,10)*'Standardised Costs'!$C$94
            + MAX(Inputs!$C$6-10,0)*'Standardised Costs'!$C$95,
            0
        )
    )
)</f>
        <v>0</v>
      </c>
      <c r="CU78" s="71">
        <f>IF(
    OR(CU$4="-", CU$4=0, CU$4&gt;Inputs!$C$5),
    0,
    IF(
        OR('Standardised Costs'!$E$94="Annual",'Standardised Costs'!$E$95="Annual"),
        MIN(Inputs!$C$6,10)*'Standardised Costs'!$C$94
        + MAX(Inputs!$C$6-10,0)*'Standardised Costs'!$C$95,
        IF(
            ISNUMBER(MATCH(
                CU$4,
                IF(Inputs!$C$6&lt;=10,'Standardised Costs'!$E$94:$H$94,'Standardised Costs'!$E$95:$H$95),
                0
            )),
            MIN(Inputs!$C$6,10)*'Standardised Costs'!$C$94
            + MAX(Inputs!$C$6-10,0)*'Standardised Costs'!$C$95,
            0
        )
    )
)</f>
        <v>0</v>
      </c>
      <c r="CV78" s="71">
        <f>IF(
    OR(CV$4="-", CV$4=0, CV$4&gt;Inputs!$C$5),
    0,
    IF(
        OR('Standardised Costs'!$E$94="Annual",'Standardised Costs'!$E$95="Annual"),
        MIN(Inputs!$C$6,10)*'Standardised Costs'!$C$94
        + MAX(Inputs!$C$6-10,0)*'Standardised Costs'!$C$95,
        IF(
            ISNUMBER(MATCH(
                CV$4,
                IF(Inputs!$C$6&lt;=10,'Standardised Costs'!$E$94:$H$94,'Standardised Costs'!$E$95:$H$95),
                0
            )),
            MIN(Inputs!$C$6,10)*'Standardised Costs'!$C$94
            + MAX(Inputs!$C$6-10,0)*'Standardised Costs'!$C$95,
            0
        )
    )
)</f>
        <v>0</v>
      </c>
      <c r="CW78" s="71">
        <f>IF(
    OR(CW$4="-", CW$4=0, CW$4&gt;Inputs!$C$5),
    0,
    IF(
        OR('Standardised Costs'!$E$94="Annual",'Standardised Costs'!$E$95="Annual"),
        MIN(Inputs!$C$6,10)*'Standardised Costs'!$C$94
        + MAX(Inputs!$C$6-10,0)*'Standardised Costs'!$C$95,
        IF(
            ISNUMBER(MATCH(
                CW$4,
                IF(Inputs!$C$6&lt;=10,'Standardised Costs'!$E$94:$H$94,'Standardised Costs'!$E$95:$H$95),
                0
            )),
            MIN(Inputs!$C$6,10)*'Standardised Costs'!$C$94
            + MAX(Inputs!$C$6-10,0)*'Standardised Costs'!$C$95,
            0
        )
    )
)</f>
        <v>0</v>
      </c>
      <c r="CX78" s="71">
        <f>IF(
    OR(CX$4="-", CX$4=0, CX$4&gt;Inputs!$C$5),
    0,
    IF(
        OR('Standardised Costs'!$E$94="Annual",'Standardised Costs'!$E$95="Annual"),
        MIN(Inputs!$C$6,10)*'Standardised Costs'!$C$94
        + MAX(Inputs!$C$6-10,0)*'Standardised Costs'!$C$95,
        IF(
            ISNUMBER(MATCH(
                CX$4,
                IF(Inputs!$C$6&lt;=10,'Standardised Costs'!$E$94:$H$94,'Standardised Costs'!$E$95:$H$95),
                0
            )),
            MIN(Inputs!$C$6,10)*'Standardised Costs'!$C$94
            + MAX(Inputs!$C$6-10,0)*'Standardised Costs'!$C$95,
            0
        )
    )
)</f>
        <v>0</v>
      </c>
      <c r="CY78" s="71">
        <f>IF(
    OR(CY$4="-", CY$4=0, CY$4&gt;Inputs!$C$5),
    0,
    IF(
        OR('Standardised Costs'!$E$94="Annual",'Standardised Costs'!$E$95="Annual"),
        MIN(Inputs!$C$6,10)*'Standardised Costs'!$C$94
        + MAX(Inputs!$C$6-10,0)*'Standardised Costs'!$C$95,
        IF(
            ISNUMBER(MATCH(
                CY$4,
                IF(Inputs!$C$6&lt;=10,'Standardised Costs'!$E$94:$H$94,'Standardised Costs'!$E$95:$H$95),
                0
            )),
            MIN(Inputs!$C$6,10)*'Standardised Costs'!$C$94
            + MAX(Inputs!$C$6-10,0)*'Standardised Costs'!$C$95,
            0
        )
    )
)</f>
        <v>0</v>
      </c>
    </row>
    <row r="79" spans="1:103" s="68" customFormat="1" ht="12.75" customHeight="1" x14ac:dyDescent="0.2">
      <c r="A79" s="331"/>
      <c r="B79" s="73" t="s">
        <v>252</v>
      </c>
      <c r="C79" s="72">
        <f t="shared" si="2"/>
        <v>0</v>
      </c>
      <c r="D79" s="71">
        <f>IF(D4&lt;Inputs!$C$5,Calculations!$C$7*VLOOKUP(D4+1,'Standardised Costs'!$A$158:$E$266,2,FALSE())+Calculations!$C$8*VLOOKUP(D4+1,'Standardised Costs'!$A$158:$E$266,3,FALSE())+Calculations!$C$9*VLOOKUP(D4+1,'Standardised Costs'!$A$158:$E$266,4,FALSE())+(Calculations!$C$10+Calculations!$C$11+Calculations!$C$13+Calculations!$C$14+Calculations!$C$15)*VLOOKUP(D4+1,'Standardised Costs'!$A$158:$E$266,5,FALSE()),0)</f>
        <v>0</v>
      </c>
      <c r="E79" s="71">
        <f>IF(E4&lt;Inputs!$C$5,Calculations!$C$7*VLOOKUP(E4+1,'Standardised Costs'!$A$158:$E$266,2,FALSE())+Calculations!$C$8*VLOOKUP(E4+1,'Standardised Costs'!$A$158:$E$266,3,FALSE())+Calculations!$C$9*VLOOKUP(E4+1,'Standardised Costs'!$A$158:$E$266,4,FALSE())+(Calculations!$C$10+Calculations!$C$11+Calculations!$C$13+Calculations!$C$14+Calculations!$C$15)*VLOOKUP(E4+1,'Standardised Costs'!$A$158:$E$266,5,FALSE()),0)</f>
        <v>0</v>
      </c>
      <c r="F79" s="71">
        <f>IF(F4&lt;Inputs!$C$5,Calculations!$C$7*VLOOKUP(F4+1,'Standardised Costs'!$A$158:$E$266,2,FALSE())+Calculations!$C$8*VLOOKUP(F4+1,'Standardised Costs'!$A$158:$E$266,3,FALSE())+Calculations!$C$9*VLOOKUP(F4+1,'Standardised Costs'!$A$158:$E$266,4,FALSE())+(Calculations!$C$10+Calculations!$C$11+Calculations!$C$13+Calculations!$C$14+Calculations!$C$15)*VLOOKUP(F4+1,'Standardised Costs'!$A$158:$E$266,5,FALSE()),0)</f>
        <v>0</v>
      </c>
      <c r="G79" s="71">
        <f>IF(G4&lt;Inputs!$C$5,Calculations!$C$7*VLOOKUP(G4+1,'Standardised Costs'!$A$158:$E$266,2,FALSE())+Calculations!$C$8*VLOOKUP(G4+1,'Standardised Costs'!$A$158:$E$266,3,FALSE())+Calculations!$C$9*VLOOKUP(G4+1,'Standardised Costs'!$A$158:$E$266,4,FALSE())+(Calculations!$C$10+Calculations!$C$11+Calculations!$C$13+Calculations!$C$14+Calculations!$C$15)*VLOOKUP(G4+1,'Standardised Costs'!$A$158:$E$266,5,FALSE()),0)</f>
        <v>0</v>
      </c>
      <c r="H79" s="71">
        <f>IF(H4&lt;Inputs!$C$5,Calculations!$C$7*VLOOKUP(H4+1,'Standardised Costs'!$A$158:$E$266,2,FALSE())+Calculations!$C$8*VLOOKUP(H4+1,'Standardised Costs'!$A$158:$E$266,3,FALSE())+Calculations!$C$9*VLOOKUP(H4+1,'Standardised Costs'!$A$158:$E$266,4,FALSE())+(Calculations!$C$10+Calculations!$C$11+Calculations!$C$13+Calculations!$C$14+Calculations!$C$15)*VLOOKUP(H4+1,'Standardised Costs'!$A$158:$E$266,5,FALSE()),0)</f>
        <v>0</v>
      </c>
      <c r="I79" s="71">
        <f>IF(I4&lt;Inputs!$C$5,Calculations!$C$7*VLOOKUP(I4+1,'Standardised Costs'!$A$158:$E$266,2,FALSE())+Calculations!$C$8*VLOOKUP(I4+1,'Standardised Costs'!$A$158:$E$266,3,FALSE())+Calculations!$C$9*VLOOKUP(I4+1,'Standardised Costs'!$A$158:$E$266,4,FALSE())+(Calculations!$C$10+Calculations!$C$11+Calculations!$C$13+Calculations!$C$14+Calculations!$C$15)*VLOOKUP(I4+1,'Standardised Costs'!$A$158:$E$266,5,FALSE()),0)</f>
        <v>0</v>
      </c>
      <c r="J79" s="71">
        <f>IF(J4&lt;Inputs!$C$5,Calculations!$C$7*VLOOKUP(J4+1,'Standardised Costs'!$A$158:$E$266,2,FALSE())+Calculations!$C$8*VLOOKUP(J4+1,'Standardised Costs'!$A$158:$E$266,3,FALSE())+Calculations!$C$9*VLOOKUP(J4+1,'Standardised Costs'!$A$158:$E$266,4,FALSE())+(Calculations!$C$10+Calculations!$C$11+Calculations!$C$13+Calculations!$C$14+Calculations!$C$15)*VLOOKUP(J4+1,'Standardised Costs'!$A$158:$E$266,5,FALSE()),0)</f>
        <v>0</v>
      </c>
      <c r="K79" s="71">
        <f>IF(K4&lt;Inputs!$C$5,Calculations!$C$7*VLOOKUP(K4+1,'Standardised Costs'!$A$158:$E$266,2,FALSE())+Calculations!$C$8*VLOOKUP(K4+1,'Standardised Costs'!$A$158:$E$266,3,FALSE())+Calculations!$C$9*VLOOKUP(K4+1,'Standardised Costs'!$A$158:$E$266,4,FALSE())+(Calculations!$C$10+Calculations!$C$11+Calculations!$C$13+Calculations!$C$14+Calculations!$C$15)*VLOOKUP(K4+1,'Standardised Costs'!$A$158:$E$266,5,FALSE()),0)</f>
        <v>0</v>
      </c>
      <c r="L79" s="71">
        <f>IF(L4&lt;Inputs!$C$5,Calculations!$C$7*VLOOKUP(L4+1,'Standardised Costs'!$A$158:$E$266,2,FALSE())+Calculations!$C$8*VLOOKUP(L4+1,'Standardised Costs'!$A$158:$E$266,3,FALSE())+Calculations!$C$9*VLOOKUP(L4+1,'Standardised Costs'!$A$158:$E$266,4,FALSE())+(Calculations!$C$10+Calculations!$C$11+Calculations!$C$13+Calculations!$C$14+Calculations!$C$15)*VLOOKUP(L4+1,'Standardised Costs'!$A$158:$E$266,5,FALSE()),0)</f>
        <v>0</v>
      </c>
      <c r="M79" s="71">
        <f>IF(M4&lt;Inputs!$C$5,Calculations!$C$7*VLOOKUP(M4+1,'Standardised Costs'!$A$158:$E$266,2,FALSE())+Calculations!$C$8*VLOOKUP(M4+1,'Standardised Costs'!$A$158:$E$266,3,FALSE())+Calculations!$C$9*VLOOKUP(M4+1,'Standardised Costs'!$A$158:$E$266,4,FALSE())+(Calculations!$C$10+Calculations!$C$11+Calculations!$C$13+Calculations!$C$14+Calculations!$C$15)*VLOOKUP(M4+1,'Standardised Costs'!$A$158:$E$266,5,FALSE()),0)</f>
        <v>0</v>
      </c>
      <c r="N79" s="71">
        <f>IF(N4&lt;Inputs!$C$5,Calculations!$C$7*VLOOKUP(N4+1,'Standardised Costs'!$A$158:$E$266,2,FALSE())+Calculations!$C$8*VLOOKUP(N4+1,'Standardised Costs'!$A$158:$E$266,3,FALSE())+Calculations!$C$9*VLOOKUP(N4+1,'Standardised Costs'!$A$158:$E$266,4,FALSE())+(Calculations!$C$10+Calculations!$C$11+Calculations!$C$13+Calculations!$C$14+Calculations!$C$15)*VLOOKUP(N4+1,'Standardised Costs'!$A$158:$E$266,5,FALSE()),0)</f>
        <v>0</v>
      </c>
      <c r="O79" s="71">
        <f>IF(O4&lt;Inputs!$C$5,Calculations!$C$7*VLOOKUP(O4+1,'Standardised Costs'!$A$158:$E$266,2,FALSE())+Calculations!$C$8*VLOOKUP(O4+1,'Standardised Costs'!$A$158:$E$266,3,FALSE())+Calculations!$C$9*VLOOKUP(O4+1,'Standardised Costs'!$A$158:$E$266,4,FALSE())+(Calculations!$C$10+Calculations!$C$11+Calculations!$C$13+Calculations!$C$14+Calculations!$C$15)*VLOOKUP(O4+1,'Standardised Costs'!$A$158:$E$266,5,FALSE()),0)</f>
        <v>0</v>
      </c>
      <c r="P79" s="71">
        <f>IF(P4&lt;Inputs!$C$5,Calculations!$C$7*VLOOKUP(P4+1,'Standardised Costs'!$A$158:$E$266,2,FALSE())+Calculations!$C$8*VLOOKUP(P4+1,'Standardised Costs'!$A$158:$E$266,3,FALSE())+Calculations!$C$9*VLOOKUP(P4+1,'Standardised Costs'!$A$158:$E$266,4,FALSE())+(Calculations!$C$10+Calculations!$C$11+Calculations!$C$13+Calculations!$C$14+Calculations!$C$15)*VLOOKUP(P4+1,'Standardised Costs'!$A$158:$E$266,5,FALSE()),0)</f>
        <v>0</v>
      </c>
      <c r="Q79" s="71">
        <f>IF(Q4&lt;Inputs!$C$5,Calculations!$C$7*VLOOKUP(Q4+1,'Standardised Costs'!$A$158:$E$266,2,FALSE())+Calculations!$C$8*VLOOKUP(Q4+1,'Standardised Costs'!$A$158:$E$266,3,FALSE())+Calculations!$C$9*VLOOKUP(Q4+1,'Standardised Costs'!$A$158:$E$266,4,FALSE())+(Calculations!$C$10+Calculations!$C$11+Calculations!$C$13+Calculations!$C$14+Calculations!$C$15)*VLOOKUP(Q4+1,'Standardised Costs'!$A$158:$E$266,5,FALSE()),0)</f>
        <v>0</v>
      </c>
      <c r="R79" s="71">
        <f>IF(R4&lt;Inputs!$C$5,Calculations!$C$7*VLOOKUP(R4+1,'Standardised Costs'!$A$158:$E$266,2,FALSE())+Calculations!$C$8*VLOOKUP(R4+1,'Standardised Costs'!$A$158:$E$266,3,FALSE())+Calculations!$C$9*VLOOKUP(R4+1,'Standardised Costs'!$A$158:$E$266,4,FALSE())+(Calculations!$C$10+Calculations!$C$11+Calculations!$C$13+Calculations!$C$14+Calculations!$C$15)*VLOOKUP(R4+1,'Standardised Costs'!$A$158:$E$266,5,FALSE()),0)</f>
        <v>0</v>
      </c>
      <c r="S79" s="71">
        <f>IF(S4&lt;Inputs!$C$5,Calculations!$C$7*VLOOKUP(S4+1,'Standardised Costs'!$A$158:$E$266,2,FALSE())+Calculations!$C$8*VLOOKUP(S4+1,'Standardised Costs'!$A$158:$E$266,3,FALSE())+Calculations!$C$9*VLOOKUP(S4+1,'Standardised Costs'!$A$158:$E$266,4,FALSE())+(Calculations!$C$10+Calculations!$C$11+Calculations!$C$13+Calculations!$C$14+Calculations!$C$15)*VLOOKUP(S4+1,'Standardised Costs'!$A$158:$E$266,5,FALSE()),0)</f>
        <v>0</v>
      </c>
      <c r="T79" s="71">
        <f>IF(T4&lt;Inputs!$C$5,Calculations!$C$7*VLOOKUP(T4+1,'Standardised Costs'!$A$158:$E$266,2,FALSE())+Calculations!$C$8*VLOOKUP(T4+1,'Standardised Costs'!$A$158:$E$266,3,FALSE())+Calculations!$C$9*VLOOKUP(T4+1,'Standardised Costs'!$A$158:$E$266,4,FALSE())+(Calculations!$C$10+Calculations!$C$11+Calculations!$C$13+Calculations!$C$14+Calculations!$C$15)*VLOOKUP(T4+1,'Standardised Costs'!$A$158:$E$266,5,FALSE()),0)</f>
        <v>0</v>
      </c>
      <c r="U79" s="71">
        <f>IF(U4&lt;Inputs!$C$5,Calculations!$C$7*VLOOKUP(U4+1,'Standardised Costs'!$A$158:$E$266,2,FALSE())+Calculations!$C$8*VLOOKUP(U4+1,'Standardised Costs'!$A$158:$E$266,3,FALSE())+Calculations!$C$9*VLOOKUP(U4+1,'Standardised Costs'!$A$158:$E$266,4,FALSE())+(Calculations!$C$10+Calculations!$C$11+Calculations!$C$13+Calculations!$C$14+Calculations!$C$15)*VLOOKUP(U4+1,'Standardised Costs'!$A$158:$E$266,5,FALSE()),0)</f>
        <v>0</v>
      </c>
      <c r="V79" s="71">
        <f>IF(V4&lt;Inputs!$C$5,Calculations!$C$7*VLOOKUP(V4+1,'Standardised Costs'!$A$158:$E$266,2,FALSE())+Calculations!$C$8*VLOOKUP(V4+1,'Standardised Costs'!$A$158:$E$266,3,FALSE())+Calculations!$C$9*VLOOKUP(V4+1,'Standardised Costs'!$A$158:$E$266,4,FALSE())+(Calculations!$C$10+Calculations!$C$11+Calculations!$C$13+Calculations!$C$14+Calculations!$C$15)*VLOOKUP(V4+1,'Standardised Costs'!$A$158:$E$266,5,FALSE()),0)</f>
        <v>0</v>
      </c>
      <c r="W79" s="71">
        <f>IF(W4&lt;Inputs!$C$5,Calculations!$C$7*VLOOKUP(W4+1,'Standardised Costs'!$A$158:$E$266,2,FALSE())+Calculations!$C$8*VLOOKUP(W4+1,'Standardised Costs'!$A$158:$E$266,3,FALSE())+Calculations!$C$9*VLOOKUP(W4+1,'Standardised Costs'!$A$158:$E$266,4,FALSE())+(Calculations!$C$10+Calculations!$C$11+Calculations!$C$13+Calculations!$C$14+Calculations!$C$15)*VLOOKUP(W4+1,'Standardised Costs'!$A$158:$E$266,5,FALSE()),0)</f>
        <v>0</v>
      </c>
      <c r="X79" s="71">
        <f>IF(X4&lt;Inputs!$C$5,Calculations!$C$7*VLOOKUP(X4+1,'Standardised Costs'!$A$158:$E$266,2,FALSE())+Calculations!$C$8*VLOOKUP(X4+1,'Standardised Costs'!$A$158:$E$266,3,FALSE())+Calculations!$C$9*VLOOKUP(X4+1,'Standardised Costs'!$A$158:$E$266,4,FALSE())+(Calculations!$C$10+Calculations!$C$11+Calculations!$C$13+Calculations!$C$14+Calculations!$C$15)*VLOOKUP(X4+1,'Standardised Costs'!$A$158:$E$266,5,FALSE()),0)</f>
        <v>0</v>
      </c>
      <c r="Y79" s="71">
        <f>IF(Y4&lt;Inputs!$C$5,Calculations!$C$7*VLOOKUP(Y4+1,'Standardised Costs'!$A$158:$E$266,2,FALSE())+Calculations!$C$8*VLOOKUP(Y4+1,'Standardised Costs'!$A$158:$E$266,3,FALSE())+Calculations!$C$9*VLOOKUP(Y4+1,'Standardised Costs'!$A$158:$E$266,4,FALSE())+(Calculations!$C$10+Calculations!$C$11+Calculations!$C$13+Calculations!$C$14+Calculations!$C$15)*VLOOKUP(Y4+1,'Standardised Costs'!$A$158:$E$266,5,FALSE()),0)</f>
        <v>0</v>
      </c>
      <c r="Z79" s="71">
        <f>IF(Z4&lt;Inputs!$C$5,Calculations!$C$7*VLOOKUP(Z4+1,'Standardised Costs'!$A$158:$E$266,2,FALSE())+Calculations!$C$8*VLOOKUP(Z4+1,'Standardised Costs'!$A$158:$E$266,3,FALSE())+Calculations!$C$9*VLOOKUP(Z4+1,'Standardised Costs'!$A$158:$E$266,4,FALSE())+(Calculations!$C$10+Calculations!$C$11+Calculations!$C$13+Calculations!$C$14+Calculations!$C$15)*VLOOKUP(Z4+1,'Standardised Costs'!$A$158:$E$266,5,FALSE()),0)</f>
        <v>0</v>
      </c>
      <c r="AA79" s="71">
        <f>IF(AA4&lt;Inputs!$C$5,Calculations!$C$7*VLOOKUP(AA4+1,'Standardised Costs'!$A$158:$E$266,2,FALSE())+Calculations!$C$8*VLOOKUP(AA4+1,'Standardised Costs'!$A$158:$E$266,3,FALSE())+Calculations!$C$9*VLOOKUP(AA4+1,'Standardised Costs'!$A$158:$E$266,4,FALSE())+(Calculations!$C$10+Calculations!$C$11+Calculations!$C$13+Calculations!$C$14+Calculations!$C$15)*VLOOKUP(AA4+1,'Standardised Costs'!$A$158:$E$266,5,FALSE()),0)</f>
        <v>0</v>
      </c>
      <c r="AB79" s="71">
        <f>IF(AB4&lt;Inputs!$C$5,Calculations!$C$7*VLOOKUP(AB4+1,'Standardised Costs'!$A$158:$E$266,2,FALSE())+Calculations!$C$8*VLOOKUP(AB4+1,'Standardised Costs'!$A$158:$E$266,3,FALSE())+Calculations!$C$9*VLOOKUP(AB4+1,'Standardised Costs'!$A$158:$E$266,4,FALSE())+(Calculations!$C$10+Calculations!$C$11+Calculations!$C$13+Calculations!$C$14+Calculations!$C$15)*VLOOKUP(AB4+1,'Standardised Costs'!$A$158:$E$266,5,FALSE()),0)</f>
        <v>0</v>
      </c>
      <c r="AC79" s="71">
        <f>IF(AC4&lt;Inputs!$C$5,Calculations!$C$7*VLOOKUP(AC4+1,'Standardised Costs'!$A$158:$E$266,2,FALSE())+Calculations!$C$8*VLOOKUP(AC4+1,'Standardised Costs'!$A$158:$E$266,3,FALSE())+Calculations!$C$9*VLOOKUP(AC4+1,'Standardised Costs'!$A$158:$E$266,4,FALSE())+(Calculations!$C$10+Calculations!$C$11+Calculations!$C$13+Calculations!$C$14+Calculations!$C$15)*VLOOKUP(AC4+1,'Standardised Costs'!$A$158:$E$266,5,FALSE()),0)</f>
        <v>0</v>
      </c>
      <c r="AD79" s="71">
        <f>IF(AD4&lt;Inputs!$C$5,Calculations!$C$7*VLOOKUP(AD4+1,'Standardised Costs'!$A$158:$E$266,2,FALSE())+Calculations!$C$8*VLOOKUP(AD4+1,'Standardised Costs'!$A$158:$E$266,3,FALSE())+Calculations!$C$9*VLOOKUP(AD4+1,'Standardised Costs'!$A$158:$E$266,4,FALSE())+(Calculations!$C$10+Calculations!$C$11+Calculations!$C$13+Calculations!$C$14+Calculations!$C$15)*VLOOKUP(AD4+1,'Standardised Costs'!$A$158:$E$266,5,FALSE()),0)</f>
        <v>0</v>
      </c>
      <c r="AE79" s="71">
        <f>IF(AE4&lt;Inputs!$C$5,Calculations!$C$7*VLOOKUP(AE4+1,'Standardised Costs'!$A$158:$E$266,2,FALSE())+Calculations!$C$8*VLOOKUP(AE4+1,'Standardised Costs'!$A$158:$E$266,3,FALSE())+Calculations!$C$9*VLOOKUP(AE4+1,'Standardised Costs'!$A$158:$E$266,4,FALSE())+(Calculations!$C$10+Calculations!$C$11+Calculations!$C$13+Calculations!$C$14+Calculations!$C$15)*VLOOKUP(AE4+1,'Standardised Costs'!$A$158:$E$266,5,FALSE()),0)</f>
        <v>0</v>
      </c>
      <c r="AF79" s="71">
        <f>IF(AF4&lt;Inputs!$C$5,Calculations!$C$7*VLOOKUP(AF4+1,'Standardised Costs'!$A$158:$E$266,2,FALSE())+Calculations!$C$8*VLOOKUP(AF4+1,'Standardised Costs'!$A$158:$E$266,3,FALSE())+Calculations!$C$9*VLOOKUP(AF4+1,'Standardised Costs'!$A$158:$E$266,4,FALSE())+(Calculations!$C$10+Calculations!$C$11+Calculations!$C$13+Calculations!$C$14+Calculations!$C$15)*VLOOKUP(AF4+1,'Standardised Costs'!$A$158:$E$266,5,FALSE()),0)</f>
        <v>0</v>
      </c>
      <c r="AG79" s="71">
        <f>IF(AG4&lt;Inputs!$C$5,Calculations!$C$7*VLOOKUP(AG4+1,'Standardised Costs'!$A$158:$E$266,2,FALSE())+Calculations!$C$8*VLOOKUP(AG4+1,'Standardised Costs'!$A$158:$E$266,3,FALSE())+Calculations!$C$9*VLOOKUP(AG4+1,'Standardised Costs'!$A$158:$E$266,4,FALSE())+(Calculations!$C$10+Calculations!$C$11+Calculations!$C$13+Calculations!$C$14+Calculations!$C$15)*VLOOKUP(AG4+1,'Standardised Costs'!$A$158:$E$266,5,FALSE()),0)</f>
        <v>0</v>
      </c>
      <c r="AH79" s="71">
        <f>IF(AH4&lt;Inputs!$C$5,Calculations!$C$7*VLOOKUP(AH4+1,'Standardised Costs'!$A$158:$E$266,2,FALSE())+Calculations!$C$8*VLOOKUP(AH4+1,'Standardised Costs'!$A$158:$E$266,3,FALSE())+Calculations!$C$9*VLOOKUP(AH4+1,'Standardised Costs'!$A$158:$E$266,4,FALSE())+(Calculations!$C$10+Calculations!$C$11+Calculations!$C$13+Calculations!$C$14+Calculations!$C$15)*VLOOKUP(AH4+1,'Standardised Costs'!$A$158:$E$266,5,FALSE()),0)</f>
        <v>0</v>
      </c>
      <c r="AI79" s="71">
        <f>IF(AI4&lt;Inputs!$C$5,Calculations!$C$7*VLOOKUP(AI4+1,'Standardised Costs'!$A$158:$E$266,2,FALSE())+Calculations!$C$8*VLOOKUP(AI4+1,'Standardised Costs'!$A$158:$E$266,3,FALSE())+Calculations!$C$9*VLOOKUP(AI4+1,'Standardised Costs'!$A$158:$E$266,4,FALSE())+(Calculations!$C$10+Calculations!$C$11+Calculations!$C$13+Calculations!$C$14+Calculations!$C$15)*VLOOKUP(AI4+1,'Standardised Costs'!$A$158:$E$266,5,FALSE()),0)</f>
        <v>0</v>
      </c>
      <c r="AJ79" s="71">
        <f>IF(AJ4&lt;Inputs!$C$5,Calculations!$C$7*VLOOKUP(AJ4+1,'Standardised Costs'!$A$158:$E$266,2,FALSE())+Calculations!$C$8*VLOOKUP(AJ4+1,'Standardised Costs'!$A$158:$E$266,3,FALSE())+Calculations!$C$9*VLOOKUP(AJ4+1,'Standardised Costs'!$A$158:$E$266,4,FALSE())+(Calculations!$C$10+Calculations!$C$11+Calculations!$C$13+Calculations!$C$14+Calculations!$C$15)*VLOOKUP(AJ4+1,'Standardised Costs'!$A$158:$E$266,5,FALSE()),0)</f>
        <v>0</v>
      </c>
      <c r="AK79" s="71">
        <f>IF(AK4&lt;Inputs!$C$5,Calculations!$C$7*VLOOKUP(AK4+1,'Standardised Costs'!$A$158:$E$266,2,FALSE())+Calculations!$C$8*VLOOKUP(AK4+1,'Standardised Costs'!$A$158:$E$266,3,FALSE())+Calculations!$C$9*VLOOKUP(AK4+1,'Standardised Costs'!$A$158:$E$266,4,FALSE())+(Calculations!$C$10+Calculations!$C$11+Calculations!$C$13+Calculations!$C$14+Calculations!$C$15)*VLOOKUP(AK4+1,'Standardised Costs'!$A$158:$E$266,5,FALSE()),0)</f>
        <v>0</v>
      </c>
      <c r="AL79" s="71">
        <f>IF(AL4&lt;Inputs!$C$5,Calculations!$C$7*VLOOKUP(AL4+1,'Standardised Costs'!$A$158:$E$266,2,FALSE())+Calculations!$C$8*VLOOKUP(AL4+1,'Standardised Costs'!$A$158:$E$266,3,FALSE())+Calculations!$C$9*VLOOKUP(AL4+1,'Standardised Costs'!$A$158:$E$266,4,FALSE())+(Calculations!$C$10+Calculations!$C$11+Calculations!$C$13+Calculations!$C$14+Calculations!$C$15)*VLOOKUP(AL4+1,'Standardised Costs'!$A$158:$E$266,5,FALSE()),0)</f>
        <v>0</v>
      </c>
      <c r="AM79" s="71">
        <f>IF(AM4&lt;Inputs!$C$5,Calculations!$C$7*VLOOKUP(AM4+1,'Standardised Costs'!$A$158:$E$266,2,FALSE())+Calculations!$C$8*VLOOKUP(AM4+1,'Standardised Costs'!$A$158:$E$266,3,FALSE())+Calculations!$C$9*VLOOKUP(AM4+1,'Standardised Costs'!$A$158:$E$266,4,FALSE())+(Calculations!$C$10+Calculations!$C$11+Calculations!$C$13+Calculations!$C$14+Calculations!$C$15)*VLOOKUP(AM4+1,'Standardised Costs'!$A$158:$E$266,5,FALSE()),0)</f>
        <v>0</v>
      </c>
      <c r="AN79" s="71">
        <f>IF(AN4&lt;Inputs!$C$5,Calculations!$C$7*VLOOKUP(AN4+1,'Standardised Costs'!$A$158:$E$266,2,FALSE())+Calculations!$C$8*VLOOKUP(AN4+1,'Standardised Costs'!$A$158:$E$266,3,FALSE())+Calculations!$C$9*VLOOKUP(AN4+1,'Standardised Costs'!$A$158:$E$266,4,FALSE())+(Calculations!$C$10+Calculations!$C$11+Calculations!$C$13+Calculations!$C$14+Calculations!$C$15)*VLOOKUP(AN4+1,'Standardised Costs'!$A$158:$E$266,5,FALSE()),0)</f>
        <v>0</v>
      </c>
      <c r="AO79" s="71">
        <f>IF(AO4&lt;Inputs!$C$5,Calculations!$C$7*VLOOKUP(AO4+1,'Standardised Costs'!$A$158:$E$266,2,FALSE())+Calculations!$C$8*VLOOKUP(AO4+1,'Standardised Costs'!$A$158:$E$266,3,FALSE())+Calculations!$C$9*VLOOKUP(AO4+1,'Standardised Costs'!$A$158:$E$266,4,FALSE())+(Calculations!$C$10+Calculations!$C$11+Calculations!$C$13+Calculations!$C$14+Calculations!$C$15)*VLOOKUP(AO4+1,'Standardised Costs'!$A$158:$E$266,5,FALSE()),0)</f>
        <v>0</v>
      </c>
      <c r="AP79" s="71">
        <f>IF(AP4&lt;Inputs!$C$5,Calculations!$C$7*VLOOKUP(AP4+1,'Standardised Costs'!$A$158:$E$266,2,FALSE())+Calculations!$C$8*VLOOKUP(AP4+1,'Standardised Costs'!$A$158:$E$266,3,FALSE())+Calculations!$C$9*VLOOKUP(AP4+1,'Standardised Costs'!$A$158:$E$266,4,FALSE())+(Calculations!$C$10+Calculations!$C$11+Calculations!$C$13+Calculations!$C$14+Calculations!$C$15)*VLOOKUP(AP4+1,'Standardised Costs'!$A$158:$E$266,5,FALSE()),0)</f>
        <v>0</v>
      </c>
      <c r="AQ79" s="71">
        <f>IF(AQ4&lt;Inputs!$C$5,Calculations!$C$7*VLOOKUP(AQ4+1,'Standardised Costs'!$A$158:$E$266,2,FALSE())+Calculations!$C$8*VLOOKUP(AQ4+1,'Standardised Costs'!$A$158:$E$266,3,FALSE())+Calculations!$C$9*VLOOKUP(AQ4+1,'Standardised Costs'!$A$158:$E$266,4,FALSE())+(Calculations!$C$10+Calculations!$C$11+Calculations!$C$13+Calculations!$C$14+Calculations!$C$15)*VLOOKUP(AQ4+1,'Standardised Costs'!$A$158:$E$266,5,FALSE()),0)</f>
        <v>0</v>
      </c>
      <c r="AR79" s="71">
        <f>IF(AR4&lt;Inputs!$C$5,Calculations!$C$7*VLOOKUP(AR4+1,'Standardised Costs'!$A$158:$E$266,2,FALSE())+Calculations!$C$8*VLOOKUP(AR4+1,'Standardised Costs'!$A$158:$E$266,3,FALSE())+Calculations!$C$9*VLOOKUP(AR4+1,'Standardised Costs'!$A$158:$E$266,4,FALSE())+(Calculations!$C$10+Calculations!$C$11+Calculations!$C$13+Calculations!$C$14+Calculations!$C$15)*VLOOKUP(AR4+1,'Standardised Costs'!$A$158:$E$266,5,FALSE()),0)</f>
        <v>0</v>
      </c>
      <c r="AS79" s="71">
        <f>IF(AS4&lt;Inputs!$C$5,Calculations!$C$7*VLOOKUP(AS4+1,'Standardised Costs'!$A$158:$E$266,2,FALSE())+Calculations!$C$8*VLOOKUP(AS4+1,'Standardised Costs'!$A$158:$E$266,3,FALSE())+Calculations!$C$9*VLOOKUP(AS4+1,'Standardised Costs'!$A$158:$E$266,4,FALSE())+(Calculations!$C$10+Calculations!$C$11+Calculations!$C$13+Calculations!$C$14+Calculations!$C$15)*VLOOKUP(AS4+1,'Standardised Costs'!$A$158:$E$266,5,FALSE()),0)</f>
        <v>0</v>
      </c>
      <c r="AT79" s="71">
        <f>IF(AT4&lt;Inputs!$C$5,Calculations!$C$7*VLOOKUP(AT4+1,'Standardised Costs'!$A$158:$E$266,2,FALSE())+Calculations!$C$8*VLOOKUP(AT4+1,'Standardised Costs'!$A$158:$E$266,3,FALSE())+Calculations!$C$9*VLOOKUP(AT4+1,'Standardised Costs'!$A$158:$E$266,4,FALSE())+(Calculations!$C$10+Calculations!$C$11+Calculations!$C$13+Calculations!$C$14+Calculations!$C$15)*VLOOKUP(AT4+1,'Standardised Costs'!$A$158:$E$266,5,FALSE()),0)</f>
        <v>0</v>
      </c>
      <c r="AU79" s="71">
        <f>IF(AU4&lt;Inputs!$C$5,Calculations!$C$7*VLOOKUP(AU4+1,'Standardised Costs'!$A$158:$E$266,2,FALSE())+Calculations!$C$8*VLOOKUP(AU4+1,'Standardised Costs'!$A$158:$E$266,3,FALSE())+Calculations!$C$9*VLOOKUP(AU4+1,'Standardised Costs'!$A$158:$E$266,4,FALSE())+(Calculations!$C$10+Calculations!$C$11+Calculations!$C$13+Calculations!$C$14+Calculations!$C$15)*VLOOKUP(AU4+1,'Standardised Costs'!$A$158:$E$266,5,FALSE()),0)</f>
        <v>0</v>
      </c>
      <c r="AV79" s="71">
        <f>IF(AV4&lt;Inputs!$C$5,Calculations!$C$7*VLOOKUP(AV4+1,'Standardised Costs'!$A$158:$E$266,2,FALSE())+Calculations!$C$8*VLOOKUP(AV4+1,'Standardised Costs'!$A$158:$E$266,3,FALSE())+Calculations!$C$9*VLOOKUP(AV4+1,'Standardised Costs'!$A$158:$E$266,4,FALSE())+(Calculations!$C$10+Calculations!$C$11+Calculations!$C$13+Calculations!$C$14+Calculations!$C$15)*VLOOKUP(AV4+1,'Standardised Costs'!$A$158:$E$266,5,FALSE()),0)</f>
        <v>0</v>
      </c>
      <c r="AW79" s="71">
        <f>IF(AW4&lt;Inputs!$C$5,Calculations!$C$7*VLOOKUP(AW4+1,'Standardised Costs'!$A$158:$E$266,2,FALSE())+Calculations!$C$8*VLOOKUP(AW4+1,'Standardised Costs'!$A$158:$E$266,3,FALSE())+Calculations!$C$9*VLOOKUP(AW4+1,'Standardised Costs'!$A$158:$E$266,4,FALSE())+(Calculations!$C$10+Calculations!$C$11+Calculations!$C$13+Calculations!$C$14+Calculations!$C$15)*VLOOKUP(AW4+1,'Standardised Costs'!$A$158:$E$266,5,FALSE()),0)</f>
        <v>0</v>
      </c>
      <c r="AX79" s="71">
        <f>IF(AX4&lt;Inputs!$C$5,Calculations!$C$7*VLOOKUP(AX4+1,'Standardised Costs'!$A$158:$E$266,2,FALSE())+Calculations!$C$8*VLOOKUP(AX4+1,'Standardised Costs'!$A$158:$E$266,3,FALSE())+Calculations!$C$9*VLOOKUP(AX4+1,'Standardised Costs'!$A$158:$E$266,4,FALSE())+(Calculations!$C$10+Calculations!$C$11+Calculations!$C$13+Calculations!$C$14+Calculations!$C$15)*VLOOKUP(AX4+1,'Standardised Costs'!$A$158:$E$266,5,FALSE()),0)</f>
        <v>0</v>
      </c>
      <c r="AY79" s="71">
        <f>IF(AY4&lt;Inputs!$C$5,Calculations!$C$7*VLOOKUP(AY4+1,'Standardised Costs'!$A$158:$E$266,2,FALSE())+Calculations!$C$8*VLOOKUP(AY4+1,'Standardised Costs'!$A$158:$E$266,3,FALSE())+Calculations!$C$9*VLOOKUP(AY4+1,'Standardised Costs'!$A$158:$E$266,4,FALSE())+(Calculations!$C$10+Calculations!$C$11+Calculations!$C$13+Calculations!$C$14+Calculations!$C$15)*VLOOKUP(AY4+1,'Standardised Costs'!$A$158:$E$266,5,FALSE()),0)</f>
        <v>0</v>
      </c>
      <c r="AZ79" s="71">
        <f>IF(AZ4&lt;Inputs!$C$5,Calculations!$C$7*VLOOKUP(AZ4+1,'Standardised Costs'!$A$158:$E$266,2,FALSE())+Calculations!$C$8*VLOOKUP(AZ4+1,'Standardised Costs'!$A$158:$E$266,3,FALSE())+Calculations!$C$9*VLOOKUP(AZ4+1,'Standardised Costs'!$A$158:$E$266,4,FALSE())+(Calculations!$C$10+Calculations!$C$11+Calculations!$C$13+Calculations!$C$14+Calculations!$C$15)*VLOOKUP(AZ4+1,'Standardised Costs'!$A$158:$E$266,5,FALSE()),0)</f>
        <v>0</v>
      </c>
      <c r="BA79" s="71">
        <f>IF(BA4&lt;Inputs!$C$5,Calculations!$C$7*VLOOKUP(BA4+1,'Standardised Costs'!$A$158:$E$266,2,FALSE())+Calculations!$C$8*VLOOKUP(BA4+1,'Standardised Costs'!$A$158:$E$266,3,FALSE())+Calculations!$C$9*VLOOKUP(BA4+1,'Standardised Costs'!$A$158:$E$266,4,FALSE())+(Calculations!$C$10+Calculations!$C$11+Calculations!$C$13+Calculations!$C$14+Calculations!$C$15)*VLOOKUP(BA4+1,'Standardised Costs'!$A$158:$E$266,5,FALSE()),0)</f>
        <v>0</v>
      </c>
      <c r="BB79" s="71">
        <f>IF(BB4&lt;Inputs!$C$5,Calculations!$C$7*VLOOKUP(BB4+1,'Standardised Costs'!$A$158:$E$266,2,FALSE())+Calculations!$C$8*VLOOKUP(BB4+1,'Standardised Costs'!$A$158:$E$266,3,FALSE())+Calculations!$C$9*VLOOKUP(BB4+1,'Standardised Costs'!$A$158:$E$266,4,FALSE())+(Calculations!$C$10+Calculations!$C$11+Calculations!$C$13+Calculations!$C$14+Calculations!$C$15)*VLOOKUP(BB4+1,'Standardised Costs'!$A$158:$E$266,5,FALSE()),0)</f>
        <v>0</v>
      </c>
      <c r="BC79" s="71">
        <f>IF(BC4&lt;Inputs!$C$5,Calculations!$C$7*VLOOKUP(BC4+1,'Standardised Costs'!$A$158:$E$266,2,FALSE())+Calculations!$C$8*VLOOKUP(BC4+1,'Standardised Costs'!$A$158:$E$266,3,FALSE())+Calculations!$C$9*VLOOKUP(BC4+1,'Standardised Costs'!$A$158:$E$266,4,FALSE())+(Calculations!$C$10+Calculations!$C$11+Calculations!$C$13+Calculations!$C$14+Calculations!$C$15)*VLOOKUP(BC4+1,'Standardised Costs'!$A$158:$E$266,5,FALSE()),0)</f>
        <v>0</v>
      </c>
      <c r="BD79" s="71">
        <f>IF(BD4&lt;Inputs!$C$5,Calculations!$C$7*VLOOKUP(BD4+1,'Standardised Costs'!$A$158:$E$266,2,FALSE())+Calculations!$C$8*VLOOKUP(BD4+1,'Standardised Costs'!$A$158:$E$266,3,FALSE())+Calculations!$C$9*VLOOKUP(BD4+1,'Standardised Costs'!$A$158:$E$266,4,FALSE())+(Calculations!$C$10+Calculations!$C$11+Calculations!$C$13+Calculations!$C$14+Calculations!$C$15)*VLOOKUP(BD4+1,'Standardised Costs'!$A$158:$E$266,5,FALSE()),0)</f>
        <v>0</v>
      </c>
      <c r="BE79" s="71">
        <f>IF(BE4&lt;Inputs!$C$5,Calculations!$C$7*VLOOKUP(BE4+1,'Standardised Costs'!$A$158:$E$266,2,FALSE())+Calculations!$C$8*VLOOKUP(BE4+1,'Standardised Costs'!$A$158:$E$266,3,FALSE())+Calculations!$C$9*VLOOKUP(BE4+1,'Standardised Costs'!$A$158:$E$266,4,FALSE())+(Calculations!$C$10+Calculations!$C$11+Calculations!$C$13+Calculations!$C$14+Calculations!$C$15)*VLOOKUP(BE4+1,'Standardised Costs'!$A$158:$E$266,5,FALSE()),0)</f>
        <v>0</v>
      </c>
      <c r="BF79" s="71">
        <f>IF(BF4&lt;Inputs!$C$5,Calculations!$C$7*VLOOKUP(BF4+1,'Standardised Costs'!$A$158:$E$266,2,FALSE())+Calculations!$C$8*VLOOKUP(BF4+1,'Standardised Costs'!$A$158:$E$266,3,FALSE())+Calculations!$C$9*VLOOKUP(BF4+1,'Standardised Costs'!$A$158:$E$266,4,FALSE())+(Calculations!$C$10+Calculations!$C$11+Calculations!$C$13+Calculations!$C$14+Calculations!$C$15)*VLOOKUP(BF4+1,'Standardised Costs'!$A$158:$E$266,5,FALSE()),0)</f>
        <v>0</v>
      </c>
      <c r="BG79" s="71">
        <f>IF(BG4&lt;Inputs!$C$5,Calculations!$C$7*VLOOKUP(BG4+1,'Standardised Costs'!$A$158:$E$266,2,FALSE())+Calculations!$C$8*VLOOKUP(BG4+1,'Standardised Costs'!$A$158:$E$266,3,FALSE())+Calculations!$C$9*VLOOKUP(BG4+1,'Standardised Costs'!$A$158:$E$266,4,FALSE())+(Calculations!$C$10+Calculations!$C$11+Calculations!$C$13+Calculations!$C$14+Calculations!$C$15)*VLOOKUP(BG4+1,'Standardised Costs'!$A$158:$E$266,5,FALSE()),0)</f>
        <v>0</v>
      </c>
      <c r="BH79" s="71">
        <f>IF(BH4&lt;Inputs!$C$5,Calculations!$C$7*VLOOKUP(BH4+1,'Standardised Costs'!$A$158:$E$266,2,FALSE())+Calculations!$C$8*VLOOKUP(BH4+1,'Standardised Costs'!$A$158:$E$266,3,FALSE())+Calculations!$C$9*VLOOKUP(BH4+1,'Standardised Costs'!$A$158:$E$266,4,FALSE())+(Calculations!$C$10+Calculations!$C$11+Calculations!$C$13+Calculations!$C$14+Calculations!$C$15)*VLOOKUP(BH4+1,'Standardised Costs'!$A$158:$E$266,5,FALSE()),0)</f>
        <v>0</v>
      </c>
      <c r="BI79" s="71">
        <f>IF(BI4&lt;Inputs!$C$5,Calculations!$C$7*VLOOKUP(BI4+1,'Standardised Costs'!$A$158:$E$266,2,FALSE())+Calculations!$C$8*VLOOKUP(BI4+1,'Standardised Costs'!$A$158:$E$266,3,FALSE())+Calculations!$C$9*VLOOKUP(BI4+1,'Standardised Costs'!$A$158:$E$266,4,FALSE())+(Calculations!$C$10+Calculations!$C$11+Calculations!$C$13+Calculations!$C$14+Calculations!$C$15)*VLOOKUP(BI4+1,'Standardised Costs'!$A$158:$E$266,5,FALSE()),0)</f>
        <v>0</v>
      </c>
      <c r="BJ79" s="71">
        <f>IF(BJ4&lt;Inputs!$C$5,Calculations!$C$7*VLOOKUP(BJ4+1,'Standardised Costs'!$A$158:$E$266,2,FALSE())+Calculations!$C$8*VLOOKUP(BJ4+1,'Standardised Costs'!$A$158:$E$266,3,FALSE())+Calculations!$C$9*VLOOKUP(BJ4+1,'Standardised Costs'!$A$158:$E$266,4,FALSE())+(Calculations!$C$10+Calculations!$C$11+Calculations!$C$13+Calculations!$C$14+Calculations!$C$15)*VLOOKUP(BJ4+1,'Standardised Costs'!$A$158:$E$266,5,FALSE()),0)</f>
        <v>0</v>
      </c>
      <c r="BK79" s="71">
        <f>IF(BK4&lt;Inputs!$C$5,Calculations!$C$7*VLOOKUP(BK4+1,'Standardised Costs'!$A$158:$E$266,2,FALSE())+Calculations!$C$8*VLOOKUP(BK4+1,'Standardised Costs'!$A$158:$E$266,3,FALSE())+Calculations!$C$9*VLOOKUP(BK4+1,'Standardised Costs'!$A$158:$E$266,4,FALSE())+(Calculations!$C$10+Calculations!$C$11+Calculations!$C$13+Calculations!$C$14+Calculations!$C$15)*VLOOKUP(BK4+1,'Standardised Costs'!$A$158:$E$266,5,FALSE()),0)</f>
        <v>0</v>
      </c>
      <c r="BL79" s="71">
        <f>IF(BL4&lt;Inputs!$C$5,Calculations!$C$7*VLOOKUP(BL4+1,'Standardised Costs'!$A$158:$E$266,2,FALSE())+Calculations!$C$8*VLOOKUP(BL4+1,'Standardised Costs'!$A$158:$E$266,3,FALSE())+Calculations!$C$9*VLOOKUP(BL4+1,'Standardised Costs'!$A$158:$E$266,4,FALSE())+(Calculations!$C$10+Calculations!$C$11+Calculations!$C$13+Calculations!$C$14+Calculations!$C$15)*VLOOKUP(BL4+1,'Standardised Costs'!$A$158:$E$266,5,FALSE()),0)</f>
        <v>0</v>
      </c>
      <c r="BM79" s="71">
        <f>IF(BM4&lt;Inputs!$C$5,Calculations!$C$7*VLOOKUP(BM4+1,'Standardised Costs'!$A$158:$E$266,2,FALSE())+Calculations!$C$8*VLOOKUP(BM4+1,'Standardised Costs'!$A$158:$E$266,3,FALSE())+Calculations!$C$9*VLOOKUP(BM4+1,'Standardised Costs'!$A$158:$E$266,4,FALSE())+(Calculations!$C$10+Calculations!$C$11+Calculations!$C$13+Calculations!$C$14+Calculations!$C$15)*VLOOKUP(BM4+1,'Standardised Costs'!$A$158:$E$266,5,FALSE()),0)</f>
        <v>0</v>
      </c>
      <c r="BN79" s="71">
        <f>IF(BN4&lt;Inputs!$C$5,Calculations!$C$7*VLOOKUP(BN4+1,'Standardised Costs'!$A$158:$E$266,2,FALSE())+Calculations!$C$8*VLOOKUP(BN4+1,'Standardised Costs'!$A$158:$E$266,3,FALSE())+Calculations!$C$9*VLOOKUP(BN4+1,'Standardised Costs'!$A$158:$E$266,4,FALSE())+(Calculations!$C$10+Calculations!$C$11+Calculations!$C$13+Calculations!$C$14+Calculations!$C$15)*VLOOKUP(BN4+1,'Standardised Costs'!$A$158:$E$266,5,FALSE()),0)</f>
        <v>0</v>
      </c>
      <c r="BO79" s="71">
        <f>IF(BO4&lt;Inputs!$C$5,Calculations!$C$7*VLOOKUP(BO4+1,'Standardised Costs'!$A$158:$E$266,2,FALSE())+Calculations!$C$8*VLOOKUP(BO4+1,'Standardised Costs'!$A$158:$E$266,3,FALSE())+Calculations!$C$9*VLOOKUP(BO4+1,'Standardised Costs'!$A$158:$E$266,4,FALSE())+(Calculations!$C$10+Calculations!$C$11+Calculations!$C$13+Calculations!$C$14+Calculations!$C$15)*VLOOKUP(BO4+1,'Standardised Costs'!$A$158:$E$266,5,FALSE()),0)</f>
        <v>0</v>
      </c>
      <c r="BP79" s="71">
        <f>IF(BP4&lt;Inputs!$C$5,Calculations!$C$7*VLOOKUP(BP4+1,'Standardised Costs'!$A$158:$E$266,2,FALSE())+Calculations!$C$8*VLOOKUP(BP4+1,'Standardised Costs'!$A$158:$E$266,3,FALSE())+Calculations!$C$9*VLOOKUP(BP4+1,'Standardised Costs'!$A$158:$E$266,4,FALSE())+(Calculations!$C$10+Calculations!$C$11+Calculations!$C$13+Calculations!$C$14+Calculations!$C$15)*VLOOKUP(BP4+1,'Standardised Costs'!$A$158:$E$266,5,FALSE()),0)</f>
        <v>0</v>
      </c>
      <c r="BQ79" s="71">
        <f>IF(BQ4&lt;Inputs!$C$5,Calculations!$C$7*VLOOKUP(BQ4+1,'Standardised Costs'!$A$158:$E$266,2,FALSE())+Calculations!$C$8*VLOOKUP(BQ4+1,'Standardised Costs'!$A$158:$E$266,3,FALSE())+Calculations!$C$9*VLOOKUP(BQ4+1,'Standardised Costs'!$A$158:$E$266,4,FALSE())+(Calculations!$C$10+Calculations!$C$11+Calculations!$C$13+Calculations!$C$14+Calculations!$C$15)*VLOOKUP(BQ4+1,'Standardised Costs'!$A$158:$E$266,5,FALSE()),0)</f>
        <v>0</v>
      </c>
      <c r="BR79" s="71">
        <f>IF(BR4&lt;Inputs!$C$5,Calculations!$C$7*VLOOKUP(BR4+1,'Standardised Costs'!$A$158:$E$266,2,FALSE())+Calculations!$C$8*VLOOKUP(BR4+1,'Standardised Costs'!$A$158:$E$266,3,FALSE())+Calculations!$C$9*VLOOKUP(BR4+1,'Standardised Costs'!$A$158:$E$266,4,FALSE())+(Calculations!$C$10+Calculations!$C$11+Calculations!$C$13+Calculations!$C$14+Calculations!$C$15)*VLOOKUP(BR4+1,'Standardised Costs'!$A$158:$E$266,5,FALSE()),0)</f>
        <v>0</v>
      </c>
      <c r="BS79" s="71">
        <f>IF(BS4&lt;Inputs!$C$5,Calculations!$C$7*VLOOKUP(BS4+1,'Standardised Costs'!$A$158:$E$266,2,FALSE())+Calculations!$C$8*VLOOKUP(BS4+1,'Standardised Costs'!$A$158:$E$266,3,FALSE())+Calculations!$C$9*VLOOKUP(BS4+1,'Standardised Costs'!$A$158:$E$266,4,FALSE())+(Calculations!$C$10+Calculations!$C$11+Calculations!$C$13+Calculations!$C$14+Calculations!$C$15)*VLOOKUP(BS4+1,'Standardised Costs'!$A$158:$E$266,5,FALSE()),0)</f>
        <v>0</v>
      </c>
      <c r="BT79" s="71">
        <f>IF(BT4&lt;Inputs!$C$5,Calculations!$C$7*VLOOKUP(BT4+1,'Standardised Costs'!$A$158:$E$266,2,FALSE())+Calculations!$C$8*VLOOKUP(BT4+1,'Standardised Costs'!$A$158:$E$266,3,FALSE())+Calculations!$C$9*VLOOKUP(BT4+1,'Standardised Costs'!$A$158:$E$266,4,FALSE())+(Calculations!$C$10+Calculations!$C$11+Calculations!$C$13+Calculations!$C$14+Calculations!$C$15)*VLOOKUP(BT4+1,'Standardised Costs'!$A$158:$E$266,5,FALSE()),0)</f>
        <v>0</v>
      </c>
      <c r="BU79" s="71">
        <f>IF(BU4&lt;Inputs!$C$5,Calculations!$C$7*VLOOKUP(BU4+1,'Standardised Costs'!$A$158:$E$266,2,FALSE())+Calculations!$C$8*VLOOKUP(BU4+1,'Standardised Costs'!$A$158:$E$266,3,FALSE())+Calculations!$C$9*VLOOKUP(BU4+1,'Standardised Costs'!$A$158:$E$266,4,FALSE())+(Calculations!$C$10+Calculations!$C$11+Calculations!$C$13+Calculations!$C$14+Calculations!$C$15)*VLOOKUP(BU4+1,'Standardised Costs'!$A$158:$E$266,5,FALSE()),0)</f>
        <v>0</v>
      </c>
      <c r="BV79" s="71">
        <f>IF(BV4&lt;Inputs!$C$5,Calculations!$C$7*VLOOKUP(BV4+1,'Standardised Costs'!$A$158:$E$266,2,FALSE())+Calculations!$C$8*VLOOKUP(BV4+1,'Standardised Costs'!$A$158:$E$266,3,FALSE())+Calculations!$C$9*VLOOKUP(BV4+1,'Standardised Costs'!$A$158:$E$266,4,FALSE())+(Calculations!$C$10+Calculations!$C$11+Calculations!$C$13+Calculations!$C$14+Calculations!$C$15)*VLOOKUP(BV4+1,'Standardised Costs'!$A$158:$E$266,5,FALSE()),0)</f>
        <v>0</v>
      </c>
      <c r="BW79" s="71">
        <f>IF(BW4&lt;Inputs!$C$5,Calculations!$C$7*VLOOKUP(BW4+1,'Standardised Costs'!$A$158:$E$266,2,FALSE())+Calculations!$C$8*VLOOKUP(BW4+1,'Standardised Costs'!$A$158:$E$266,3,FALSE())+Calculations!$C$9*VLOOKUP(BW4+1,'Standardised Costs'!$A$158:$E$266,4,FALSE())+(Calculations!$C$10+Calculations!$C$11+Calculations!$C$13+Calculations!$C$14+Calculations!$C$15)*VLOOKUP(BW4+1,'Standardised Costs'!$A$158:$E$266,5,FALSE()),0)</f>
        <v>0</v>
      </c>
      <c r="BX79" s="71">
        <f>IF(BX4&lt;Inputs!$C$5,Calculations!$C$7*VLOOKUP(BX4+1,'Standardised Costs'!$A$158:$E$266,2,FALSE())+Calculations!$C$8*VLOOKUP(BX4+1,'Standardised Costs'!$A$158:$E$266,3,FALSE())+Calculations!$C$9*VLOOKUP(BX4+1,'Standardised Costs'!$A$158:$E$266,4,FALSE())+(Calculations!$C$10+Calculations!$C$11+Calculations!$C$13+Calculations!$C$14+Calculations!$C$15)*VLOOKUP(BX4+1,'Standardised Costs'!$A$158:$E$266,5,FALSE()),0)</f>
        <v>0</v>
      </c>
      <c r="BY79" s="71">
        <f>IF(BY4&lt;Inputs!$C$5,Calculations!$C$7*VLOOKUP(BY4+1,'Standardised Costs'!$A$158:$E$266,2,FALSE())+Calculations!$C$8*VLOOKUP(BY4+1,'Standardised Costs'!$A$158:$E$266,3,FALSE())+Calculations!$C$9*VLOOKUP(BY4+1,'Standardised Costs'!$A$158:$E$266,4,FALSE())+(Calculations!$C$10+Calculations!$C$11+Calculations!$C$13+Calculations!$C$14+Calculations!$C$15)*VLOOKUP(BY4+1,'Standardised Costs'!$A$158:$E$266,5,FALSE()),0)</f>
        <v>0</v>
      </c>
      <c r="BZ79" s="71">
        <f>IF(BZ4&lt;Inputs!$C$5,Calculations!$C$7*VLOOKUP(BZ4+1,'Standardised Costs'!$A$158:$E$266,2,FALSE())+Calculations!$C$8*VLOOKUP(BZ4+1,'Standardised Costs'!$A$158:$E$266,3,FALSE())+Calculations!$C$9*VLOOKUP(BZ4+1,'Standardised Costs'!$A$158:$E$266,4,FALSE())+(Calculations!$C$10+Calculations!$C$11+Calculations!$C$13+Calculations!$C$14+Calculations!$C$15)*VLOOKUP(BZ4+1,'Standardised Costs'!$A$158:$E$266,5,FALSE()),0)</f>
        <v>0</v>
      </c>
      <c r="CA79" s="71">
        <f>IF(CA4&lt;Inputs!$C$5,Calculations!$C$7*VLOOKUP(CA4+1,'Standardised Costs'!$A$158:$E$266,2,FALSE())+Calculations!$C$8*VLOOKUP(CA4+1,'Standardised Costs'!$A$158:$E$266,3,FALSE())+Calculations!$C$9*VLOOKUP(CA4+1,'Standardised Costs'!$A$158:$E$266,4,FALSE())+(Calculations!$C$10+Calculations!$C$11+Calculations!$C$13+Calculations!$C$14+Calculations!$C$15)*VLOOKUP(CA4+1,'Standardised Costs'!$A$158:$E$266,5,FALSE()),0)</f>
        <v>0</v>
      </c>
      <c r="CB79" s="71">
        <f>IF(CB4&lt;Inputs!$C$5,Calculations!$C$7*VLOOKUP(CB4+1,'Standardised Costs'!$A$158:$E$266,2,FALSE())+Calculations!$C$8*VLOOKUP(CB4+1,'Standardised Costs'!$A$158:$E$266,3,FALSE())+Calculations!$C$9*VLOOKUP(CB4+1,'Standardised Costs'!$A$158:$E$266,4,FALSE())+(Calculations!$C$10+Calculations!$C$11+Calculations!$C$13+Calculations!$C$14+Calculations!$C$15)*VLOOKUP(CB4+1,'Standardised Costs'!$A$158:$E$266,5,FALSE()),0)</f>
        <v>0</v>
      </c>
      <c r="CC79" s="71">
        <f>IF(CC4&lt;Inputs!$C$5,Calculations!$C$7*VLOOKUP(CC4+1,'Standardised Costs'!$A$158:$E$266,2,FALSE())+Calculations!$C$8*VLOOKUP(CC4+1,'Standardised Costs'!$A$158:$E$266,3,FALSE())+Calculations!$C$9*VLOOKUP(CC4+1,'Standardised Costs'!$A$158:$E$266,4,FALSE())+(Calculations!$C$10+Calculations!$C$11+Calculations!$C$13+Calculations!$C$14+Calculations!$C$15)*VLOOKUP(CC4+1,'Standardised Costs'!$A$158:$E$266,5,FALSE()),0)</f>
        <v>0</v>
      </c>
      <c r="CD79" s="71">
        <f>IF(CD4&lt;Inputs!$C$5,Calculations!$C$7*VLOOKUP(CD4+1,'Standardised Costs'!$A$158:$E$266,2,FALSE())+Calculations!$C$8*VLOOKUP(CD4+1,'Standardised Costs'!$A$158:$E$266,3,FALSE())+Calculations!$C$9*VLOOKUP(CD4+1,'Standardised Costs'!$A$158:$E$266,4,FALSE())+(Calculations!$C$10+Calculations!$C$11+Calculations!$C$13+Calculations!$C$14+Calculations!$C$15)*VLOOKUP(CD4+1,'Standardised Costs'!$A$158:$E$266,5,FALSE()),0)</f>
        <v>0</v>
      </c>
      <c r="CE79" s="71">
        <f>IF(CE4&lt;Inputs!$C$5,Calculations!$C$7*VLOOKUP(CE4+1,'Standardised Costs'!$A$158:$E$266,2,FALSE())+Calculations!$C$8*VLOOKUP(CE4+1,'Standardised Costs'!$A$158:$E$266,3,FALSE())+Calculations!$C$9*VLOOKUP(CE4+1,'Standardised Costs'!$A$158:$E$266,4,FALSE())+(Calculations!$C$10+Calculations!$C$11+Calculations!$C$13+Calculations!$C$14+Calculations!$C$15)*VLOOKUP(CE4+1,'Standardised Costs'!$A$158:$E$266,5,FALSE()),0)</f>
        <v>0</v>
      </c>
      <c r="CF79" s="71">
        <f>IF(CF4&lt;Inputs!$C$5,Calculations!$C$7*VLOOKUP(CF4+1,'Standardised Costs'!$A$158:$E$266,2,FALSE())+Calculations!$C$8*VLOOKUP(CF4+1,'Standardised Costs'!$A$158:$E$266,3,FALSE())+Calculations!$C$9*VLOOKUP(CF4+1,'Standardised Costs'!$A$158:$E$266,4,FALSE())+(Calculations!$C$10+Calculations!$C$11+Calculations!$C$13+Calculations!$C$14+Calculations!$C$15)*VLOOKUP(CF4+1,'Standardised Costs'!$A$158:$E$266,5,FALSE()),0)</f>
        <v>0</v>
      </c>
      <c r="CG79" s="71">
        <f>IF(CG4&lt;Inputs!$C$5,Calculations!$C$7*VLOOKUP(CG4+1,'Standardised Costs'!$A$158:$E$266,2,FALSE())+Calculations!$C$8*VLOOKUP(CG4+1,'Standardised Costs'!$A$158:$E$266,3,FALSE())+Calculations!$C$9*VLOOKUP(CG4+1,'Standardised Costs'!$A$158:$E$266,4,FALSE())+(Calculations!$C$10+Calculations!$C$11+Calculations!$C$13+Calculations!$C$14+Calculations!$C$15)*VLOOKUP(CG4+1,'Standardised Costs'!$A$158:$E$266,5,FALSE()),0)</f>
        <v>0</v>
      </c>
      <c r="CH79" s="71">
        <f>IF(CH4&lt;Inputs!$C$5,Calculations!$C$7*VLOOKUP(CH4+1,'Standardised Costs'!$A$158:$E$266,2,FALSE())+Calculations!$C$8*VLOOKUP(CH4+1,'Standardised Costs'!$A$158:$E$266,3,FALSE())+Calculations!$C$9*VLOOKUP(CH4+1,'Standardised Costs'!$A$158:$E$266,4,FALSE())+(Calculations!$C$10+Calculations!$C$11+Calculations!$C$13+Calculations!$C$14+Calculations!$C$15)*VLOOKUP(CH4+1,'Standardised Costs'!$A$158:$E$266,5,FALSE()),0)</f>
        <v>0</v>
      </c>
      <c r="CI79" s="71">
        <f>IF(CI4&lt;Inputs!$C$5,Calculations!$C$7*VLOOKUP(CI4+1,'Standardised Costs'!$A$158:$E$266,2,FALSE())+Calculations!$C$8*VLOOKUP(CI4+1,'Standardised Costs'!$A$158:$E$266,3,FALSE())+Calculations!$C$9*VLOOKUP(CI4+1,'Standardised Costs'!$A$158:$E$266,4,FALSE())+(Calculations!$C$10+Calculations!$C$11+Calculations!$C$13+Calculations!$C$14+Calculations!$C$15)*VLOOKUP(CI4+1,'Standardised Costs'!$A$158:$E$266,5,FALSE()),0)</f>
        <v>0</v>
      </c>
      <c r="CJ79" s="71">
        <f>IF(CJ4&lt;Inputs!$C$5,Calculations!$C$7*VLOOKUP(CJ4+1,'Standardised Costs'!$A$158:$E$266,2,FALSE())+Calculations!$C$8*VLOOKUP(CJ4+1,'Standardised Costs'!$A$158:$E$266,3,FALSE())+Calculations!$C$9*VLOOKUP(CJ4+1,'Standardised Costs'!$A$158:$E$266,4,FALSE())+(Calculations!$C$10+Calculations!$C$11+Calculations!$C$13+Calculations!$C$14+Calculations!$C$15)*VLOOKUP(CJ4+1,'Standardised Costs'!$A$158:$E$266,5,FALSE()),0)</f>
        <v>0</v>
      </c>
      <c r="CK79" s="71">
        <f>IF(CK4&lt;Inputs!$C$5,Calculations!$C$7*VLOOKUP(CK4+1,'Standardised Costs'!$A$158:$E$266,2,FALSE())+Calculations!$C$8*VLOOKUP(CK4+1,'Standardised Costs'!$A$158:$E$266,3,FALSE())+Calculations!$C$9*VLOOKUP(CK4+1,'Standardised Costs'!$A$158:$E$266,4,FALSE())+(Calculations!$C$10+Calculations!$C$11+Calculations!$C$13+Calculations!$C$14+Calculations!$C$15)*VLOOKUP(CK4+1,'Standardised Costs'!$A$158:$E$266,5,FALSE()),0)</f>
        <v>0</v>
      </c>
      <c r="CL79" s="71">
        <f>IF(CL4&lt;Inputs!$C$5,Calculations!$C$7*VLOOKUP(CL4+1,'Standardised Costs'!$A$158:$E$266,2,FALSE())+Calculations!$C$8*VLOOKUP(CL4+1,'Standardised Costs'!$A$158:$E$266,3,FALSE())+Calculations!$C$9*VLOOKUP(CL4+1,'Standardised Costs'!$A$158:$E$266,4,FALSE())+(Calculations!$C$10+Calculations!$C$11+Calculations!$C$13+Calculations!$C$14+Calculations!$C$15)*VLOOKUP(CL4+1,'Standardised Costs'!$A$158:$E$266,5,FALSE()),0)</f>
        <v>0</v>
      </c>
      <c r="CM79" s="71">
        <f>IF(CM4&lt;Inputs!$C$5,Calculations!$C$7*VLOOKUP(CM4+1,'Standardised Costs'!$A$158:$E$266,2,FALSE())+Calculations!$C$8*VLOOKUP(CM4+1,'Standardised Costs'!$A$158:$E$266,3,FALSE())+Calculations!$C$9*VLOOKUP(CM4+1,'Standardised Costs'!$A$158:$E$266,4,FALSE())+(Calculations!$C$10+Calculations!$C$11+Calculations!$C$13+Calculations!$C$14+Calculations!$C$15)*VLOOKUP(CM4+1,'Standardised Costs'!$A$158:$E$266,5,FALSE()),0)</f>
        <v>0</v>
      </c>
      <c r="CN79" s="71">
        <f>IF(CN4&lt;Inputs!$C$5,Calculations!$C$7*VLOOKUP(CN4+1,'Standardised Costs'!$A$158:$E$266,2,FALSE())+Calculations!$C$8*VLOOKUP(CN4+1,'Standardised Costs'!$A$158:$E$266,3,FALSE())+Calculations!$C$9*VLOOKUP(CN4+1,'Standardised Costs'!$A$158:$E$266,4,FALSE())+(Calculations!$C$10+Calculations!$C$11+Calculations!$C$13+Calculations!$C$14+Calculations!$C$15)*VLOOKUP(CN4+1,'Standardised Costs'!$A$158:$E$266,5,FALSE()),0)</f>
        <v>0</v>
      </c>
      <c r="CO79" s="71">
        <f>IF(CO4&lt;Inputs!$C$5,Calculations!$C$7*VLOOKUP(CO4+1,'Standardised Costs'!$A$158:$E$266,2,FALSE())+Calculations!$C$8*VLOOKUP(CO4+1,'Standardised Costs'!$A$158:$E$266,3,FALSE())+Calculations!$C$9*VLOOKUP(CO4+1,'Standardised Costs'!$A$158:$E$266,4,FALSE())+(Calculations!$C$10+Calculations!$C$11+Calculations!$C$13+Calculations!$C$14+Calculations!$C$15)*VLOOKUP(CO4+1,'Standardised Costs'!$A$158:$E$266,5,FALSE()),0)</f>
        <v>0</v>
      </c>
      <c r="CP79" s="71">
        <f>IF(CP4&lt;Inputs!$C$5,Calculations!$C$7*VLOOKUP(CP4+1,'Standardised Costs'!$A$158:$E$266,2,FALSE())+Calculations!$C$8*VLOOKUP(CP4+1,'Standardised Costs'!$A$158:$E$266,3,FALSE())+Calculations!$C$9*VLOOKUP(CP4+1,'Standardised Costs'!$A$158:$E$266,4,FALSE())+(Calculations!$C$10+Calculations!$C$11+Calculations!$C$13+Calculations!$C$14+Calculations!$C$15)*VLOOKUP(CP4+1,'Standardised Costs'!$A$158:$E$266,5,FALSE()),0)</f>
        <v>0</v>
      </c>
      <c r="CQ79" s="71">
        <f>IF(CQ4&lt;Inputs!$C$5,Calculations!$C$7*VLOOKUP(CQ4+1,'Standardised Costs'!$A$158:$E$266,2,FALSE())+Calculations!$C$8*VLOOKUP(CQ4+1,'Standardised Costs'!$A$158:$E$266,3,FALSE())+Calculations!$C$9*VLOOKUP(CQ4+1,'Standardised Costs'!$A$158:$E$266,4,FALSE())+(Calculations!$C$10+Calculations!$C$11+Calculations!$C$13+Calculations!$C$14+Calculations!$C$15)*VLOOKUP(CQ4+1,'Standardised Costs'!$A$158:$E$266,5,FALSE()),0)</f>
        <v>0</v>
      </c>
      <c r="CR79" s="71">
        <f>IF(CR4&lt;Inputs!$C$5,Calculations!$C$7*VLOOKUP(CR4+1,'Standardised Costs'!$A$158:$E$266,2,FALSE())+Calculations!$C$8*VLOOKUP(CR4+1,'Standardised Costs'!$A$158:$E$266,3,FALSE())+Calculations!$C$9*VLOOKUP(CR4+1,'Standardised Costs'!$A$158:$E$266,4,FALSE())+(Calculations!$C$10+Calculations!$C$11+Calculations!$C$13+Calculations!$C$14+Calculations!$C$15)*VLOOKUP(CR4+1,'Standardised Costs'!$A$158:$E$266,5,FALSE()),0)</f>
        <v>0</v>
      </c>
      <c r="CS79" s="71">
        <f>IF(CS4&lt;Inputs!$C$5,Calculations!$C$7*VLOOKUP(CS4+1,'Standardised Costs'!$A$158:$E$266,2,FALSE())+Calculations!$C$8*VLOOKUP(CS4+1,'Standardised Costs'!$A$158:$E$266,3,FALSE())+Calculations!$C$9*VLOOKUP(CS4+1,'Standardised Costs'!$A$158:$E$266,4,FALSE())+(Calculations!$C$10+Calculations!$C$11+Calculations!$C$13+Calculations!$C$14+Calculations!$C$15)*VLOOKUP(CS4+1,'Standardised Costs'!$A$158:$E$266,5,FALSE()),0)</f>
        <v>0</v>
      </c>
      <c r="CT79" s="71">
        <f>IF(CT4&lt;Inputs!$C$5,Calculations!$C$7*VLOOKUP(CT4+1,'Standardised Costs'!$A$158:$E$266,2,FALSE())+Calculations!$C$8*VLOOKUP(CT4+1,'Standardised Costs'!$A$158:$E$266,3,FALSE())+Calculations!$C$9*VLOOKUP(CT4+1,'Standardised Costs'!$A$158:$E$266,4,FALSE())+(Calculations!$C$10+Calculations!$C$11+Calculations!$C$13+Calculations!$C$14+Calculations!$C$15)*VLOOKUP(CT4+1,'Standardised Costs'!$A$158:$E$266,5,FALSE()),0)</f>
        <v>0</v>
      </c>
      <c r="CU79" s="71">
        <f>IF(CU4&lt;Inputs!$C$5,Calculations!$C$7*VLOOKUP(CU4+1,'Standardised Costs'!$A$158:$E$266,2,FALSE())+Calculations!$C$8*VLOOKUP(CU4+1,'Standardised Costs'!$A$158:$E$266,3,FALSE())+Calculations!$C$9*VLOOKUP(CU4+1,'Standardised Costs'!$A$158:$E$266,4,FALSE())+(Calculations!$C$10+Calculations!$C$11+Calculations!$C$13+Calculations!$C$14+Calculations!$C$15)*VLOOKUP(CU4+1,'Standardised Costs'!$A$158:$E$266,5,FALSE()),0)</f>
        <v>0</v>
      </c>
      <c r="CV79" s="71">
        <f>IF(CV4&lt;Inputs!$C$5,Calculations!$C$7*VLOOKUP(CV4+1,'Standardised Costs'!$A$158:$E$266,2,FALSE())+Calculations!$C$8*VLOOKUP(CV4+1,'Standardised Costs'!$A$158:$E$266,3,FALSE())+Calculations!$C$9*VLOOKUP(CV4+1,'Standardised Costs'!$A$158:$E$266,4,FALSE())+(Calculations!$C$10+Calculations!$C$11+Calculations!$C$13+Calculations!$C$14+Calculations!$C$15)*VLOOKUP(CV4+1,'Standardised Costs'!$A$158:$E$266,5,FALSE()),0)</f>
        <v>0</v>
      </c>
      <c r="CW79" s="71">
        <f>IF(CW4&lt;Inputs!$C$5,Calculations!$C$7*VLOOKUP(CW4+1,'Standardised Costs'!$A$158:$E$266,2,FALSE())+Calculations!$C$8*VLOOKUP(CW4+1,'Standardised Costs'!$A$158:$E$266,3,FALSE())+Calculations!$C$9*VLOOKUP(CW4+1,'Standardised Costs'!$A$158:$E$266,4,FALSE())+(Calculations!$C$10+Calculations!$C$11+Calculations!$C$13+Calculations!$C$14+Calculations!$C$15)*VLOOKUP(CW4+1,'Standardised Costs'!$A$158:$E$266,5,FALSE()),0)</f>
        <v>0</v>
      </c>
      <c r="CX79" s="71">
        <f>IF(CX4&lt;Inputs!$C$5,Calculations!$C$7*VLOOKUP(CX4+1,'Standardised Costs'!$A$158:$E$266,2,FALSE())+Calculations!$C$8*VLOOKUP(CX4+1,'Standardised Costs'!$A$158:$E$266,3,FALSE())+Calculations!$C$9*VLOOKUP(CX4+1,'Standardised Costs'!$A$158:$E$266,4,FALSE())+(Calculations!$C$10+Calculations!$C$11+Calculations!$C$13+Calculations!$C$14+Calculations!$C$15)*VLOOKUP(CX4+1,'Standardised Costs'!$A$158:$E$266,5,FALSE()),0)</f>
        <v>0</v>
      </c>
      <c r="CY79" s="71">
        <f>IF(CY4&lt;Inputs!$C$5,Calculations!$C$7*VLOOKUP(CY4+1,'Standardised Costs'!$A$158:$E$266,2,FALSE())+Calculations!$C$8*VLOOKUP(CY4+1,'Standardised Costs'!$A$158:$E$266,3,FALSE())+Calculations!$C$9*VLOOKUP(CY4+1,'Standardised Costs'!$A$158:$E$266,4,FALSE())+(Calculations!$C$10+Calculations!$C$11+Calculations!$C$13+Calculations!$C$14+Calculations!$C$15)*VLOOKUP(CY4+1,'Standardised Costs'!$A$158:$E$266,5,FALSE()),0)</f>
        <v>0</v>
      </c>
    </row>
    <row r="80" spans="1:103" s="68" customFormat="1" ht="12.75" customHeight="1" x14ac:dyDescent="0.2">
      <c r="A80" s="331"/>
      <c r="B80" s="73" t="s">
        <v>253</v>
      </c>
      <c r="C80" s="72">
        <f t="shared" si="2"/>
        <v>0</v>
      </c>
      <c r="D80" s="71">
        <f>IF(
    OR(D4="-", NOT(ISNUMBER(D4))),
    0,
    IF(
        AND(
            'Standardised Costs'!$E$53="Annual",
            D4 &lt;= Inputs!$C$5
        ),
        'Standardised Costs'!$C$53 * Calculations!$C$5,
        0
    )
)</f>
        <v>0</v>
      </c>
      <c r="E80" s="71">
        <f>IF(
    OR(E4="-", NOT(ISNUMBER(E4))),
    0,
    IF(
        AND(
            'Standardised Costs'!$E$53="Annual",
            E4 &lt;= Inputs!$C$5
        ),
        'Standardised Costs'!$C$53 * Calculations!$C$5,
        0
    )
)</f>
        <v>0</v>
      </c>
      <c r="F80" s="71">
        <f>IF(
    OR(F4="-", NOT(ISNUMBER(F4))),
    0,
    IF(
        AND(
            'Standardised Costs'!$E$53="Annual",
            F4 &lt;= Inputs!$C$5
        ),
        'Standardised Costs'!$C$53 * Calculations!$C$5,
        0
    )
)</f>
        <v>0</v>
      </c>
      <c r="G80" s="71">
        <f>IF(
    OR(G4="-", NOT(ISNUMBER(G4))),
    0,
    IF(
        AND(
            'Standardised Costs'!$E$53="Annual",
            G4 &lt;= Inputs!$C$5
        ),
        'Standardised Costs'!$C$53 * Calculations!$C$5,
        0
    )
)</f>
        <v>0</v>
      </c>
      <c r="H80" s="71">
        <f>IF(
    OR(H4="-", NOT(ISNUMBER(H4))),
    0,
    IF(
        AND(
            'Standardised Costs'!$E$53="Annual",
            H4 &lt;= Inputs!$C$5
        ),
        'Standardised Costs'!$C$53 * Calculations!$C$5,
        0
    )
)</f>
        <v>0</v>
      </c>
      <c r="I80" s="71">
        <f>IF(
    OR(I4="-", NOT(ISNUMBER(I4))),
    0,
    IF(
        AND(
            'Standardised Costs'!$E$53="Annual",
            I4 &lt;= Inputs!$C$5
        ),
        'Standardised Costs'!$C$53 * Calculations!$C$5,
        0
    )
)</f>
        <v>0</v>
      </c>
      <c r="J80" s="71">
        <f>IF(
    OR(J4="-", NOT(ISNUMBER(J4))),
    0,
    IF(
        AND(
            'Standardised Costs'!$E$53="Annual",
            J4 &lt;= Inputs!$C$5
        ),
        'Standardised Costs'!$C$53 * Calculations!$C$5,
        0
    )
)</f>
        <v>0</v>
      </c>
      <c r="K80" s="71">
        <f>IF(
    OR(K4="-", NOT(ISNUMBER(K4))),
    0,
    IF(
        AND(
            'Standardised Costs'!$E$53="Annual",
            K4 &lt;= Inputs!$C$5
        ),
        'Standardised Costs'!$C$53 * Calculations!$C$5,
        0
    )
)</f>
        <v>0</v>
      </c>
      <c r="L80" s="71">
        <f>IF(
    OR(L4="-", NOT(ISNUMBER(L4))),
    0,
    IF(
        AND(
            'Standardised Costs'!$E$53="Annual",
            L4 &lt;= Inputs!$C$5
        ),
        'Standardised Costs'!$C$53 * Calculations!$C$5,
        0
    )
)</f>
        <v>0</v>
      </c>
      <c r="M80" s="71">
        <f>IF(
    OR(M4="-", NOT(ISNUMBER(M4))),
    0,
    IF(
        AND(
            'Standardised Costs'!$E$53="Annual",
            M4 &lt;= Inputs!$C$5
        ),
        'Standardised Costs'!$C$53 * Calculations!$C$5,
        0
    )
)</f>
        <v>0</v>
      </c>
      <c r="N80" s="71">
        <f>IF(
    OR(N4="-", NOT(ISNUMBER(N4))),
    0,
    IF(
        AND(
            'Standardised Costs'!$E$53="Annual",
            N4 &lt;= Inputs!$C$5
        ),
        'Standardised Costs'!$C$53 * Calculations!$C$5,
        0
    )
)</f>
        <v>0</v>
      </c>
      <c r="O80" s="71">
        <f>IF(
    OR(O4="-", NOT(ISNUMBER(O4))),
    0,
    IF(
        AND(
            'Standardised Costs'!$E$53="Annual",
            O4 &lt;= Inputs!$C$5
        ),
        'Standardised Costs'!$C$53 * Calculations!$C$5,
        0
    )
)</f>
        <v>0</v>
      </c>
      <c r="P80" s="71">
        <f>IF(
    OR(P4="-", NOT(ISNUMBER(P4))),
    0,
    IF(
        AND(
            'Standardised Costs'!$E$53="Annual",
            P4 &lt;= Inputs!$C$5
        ),
        'Standardised Costs'!$C$53 * Calculations!$C$5,
        0
    )
)</f>
        <v>0</v>
      </c>
      <c r="Q80" s="71">
        <f>IF(
    OR(Q4="-", NOT(ISNUMBER(Q4))),
    0,
    IF(
        AND(
            'Standardised Costs'!$E$53="Annual",
            Q4 &lt;= Inputs!$C$5
        ),
        'Standardised Costs'!$C$53 * Calculations!$C$5,
        0
    )
)</f>
        <v>0</v>
      </c>
      <c r="R80" s="71">
        <f>IF(
    OR(R4="-", NOT(ISNUMBER(R4))),
    0,
    IF(
        AND(
            'Standardised Costs'!$E$53="Annual",
            R4 &lt;= Inputs!$C$5
        ),
        'Standardised Costs'!$C$53 * Calculations!$C$5,
        0
    )
)</f>
        <v>0</v>
      </c>
      <c r="S80" s="71">
        <f>IF(
    OR(S4="-", NOT(ISNUMBER(S4))),
    0,
    IF(
        AND(
            'Standardised Costs'!$E$53="Annual",
            S4 &lt;= Inputs!$C$5
        ),
        'Standardised Costs'!$C$53 * Calculations!$C$5,
        0
    )
)</f>
        <v>0</v>
      </c>
      <c r="T80" s="71">
        <f>IF(
    OR(T4="-", NOT(ISNUMBER(T4))),
    0,
    IF(
        AND(
            'Standardised Costs'!$E$53="Annual",
            T4 &lt;= Inputs!$C$5
        ),
        'Standardised Costs'!$C$53 * Calculations!$C$5,
        0
    )
)</f>
        <v>0</v>
      </c>
      <c r="U80" s="71">
        <f>IF(
    OR(U4="-", NOT(ISNUMBER(U4))),
    0,
    IF(
        AND(
            'Standardised Costs'!$E$53="Annual",
            U4 &lt;= Inputs!$C$5
        ),
        'Standardised Costs'!$C$53 * Calculations!$C$5,
        0
    )
)</f>
        <v>0</v>
      </c>
      <c r="V80" s="71">
        <f>IF(
    OR(V4="-", NOT(ISNUMBER(V4))),
    0,
    IF(
        AND(
            'Standardised Costs'!$E$53="Annual",
            V4 &lt;= Inputs!$C$5
        ),
        'Standardised Costs'!$C$53 * Calculations!$C$5,
        0
    )
)</f>
        <v>0</v>
      </c>
      <c r="W80" s="71">
        <f>IF(
    OR(W4="-", NOT(ISNUMBER(W4))),
    0,
    IF(
        AND(
            'Standardised Costs'!$E$53="Annual",
            W4 &lt;= Inputs!$C$5
        ),
        'Standardised Costs'!$C$53 * Calculations!$C$5,
        0
    )
)</f>
        <v>0</v>
      </c>
      <c r="X80" s="71">
        <f>IF(
    OR(X4="-", NOT(ISNUMBER(X4))),
    0,
    IF(
        AND(
            'Standardised Costs'!$E$53="Annual",
            X4 &lt;= Inputs!$C$5
        ),
        'Standardised Costs'!$C$53 * Calculations!$C$5,
        0
    )
)</f>
        <v>0</v>
      </c>
      <c r="Y80" s="71">
        <f>IF(
    OR(Y4="-", NOT(ISNUMBER(Y4))),
    0,
    IF(
        AND(
            'Standardised Costs'!$E$53="Annual",
            Y4 &lt;= Inputs!$C$5
        ),
        'Standardised Costs'!$C$53 * Calculations!$C$5,
        0
    )
)</f>
        <v>0</v>
      </c>
      <c r="Z80" s="71">
        <f>IF(
    OR(Z4="-", NOT(ISNUMBER(Z4))),
    0,
    IF(
        AND(
            'Standardised Costs'!$E$53="Annual",
            Z4 &lt;= Inputs!$C$5
        ),
        'Standardised Costs'!$C$53 * Calculations!$C$5,
        0
    )
)</f>
        <v>0</v>
      </c>
      <c r="AA80" s="71">
        <f>IF(
    OR(AA4="-", NOT(ISNUMBER(AA4))),
    0,
    IF(
        AND(
            'Standardised Costs'!$E$53="Annual",
            AA4 &lt;= Inputs!$C$5
        ),
        'Standardised Costs'!$C$53 * Calculations!$C$5,
        0
    )
)</f>
        <v>0</v>
      </c>
      <c r="AB80" s="71">
        <f>IF(
    OR(AB4="-", NOT(ISNUMBER(AB4))),
    0,
    IF(
        AND(
            'Standardised Costs'!$E$53="Annual",
            AB4 &lt;= Inputs!$C$5
        ),
        'Standardised Costs'!$C$53 * Calculations!$C$5,
        0
    )
)</f>
        <v>0</v>
      </c>
      <c r="AC80" s="71">
        <f>IF(
    OR(AC4="-", NOT(ISNUMBER(AC4))),
    0,
    IF(
        AND(
            'Standardised Costs'!$E$53="Annual",
            AC4 &lt;= Inputs!$C$5
        ),
        'Standardised Costs'!$C$53 * Calculations!$C$5,
        0
    )
)</f>
        <v>0</v>
      </c>
      <c r="AD80" s="71">
        <f>IF(
    OR(AD4="-", NOT(ISNUMBER(AD4))),
    0,
    IF(
        AND(
            'Standardised Costs'!$E$53="Annual",
            AD4 &lt;= Inputs!$C$5
        ),
        'Standardised Costs'!$C$53 * Calculations!$C$5,
        0
    )
)</f>
        <v>0</v>
      </c>
      <c r="AE80" s="71">
        <f>IF(
    OR(AE4="-", NOT(ISNUMBER(AE4))),
    0,
    IF(
        AND(
            'Standardised Costs'!$E$53="Annual",
            AE4 &lt;= Inputs!$C$5
        ),
        'Standardised Costs'!$C$53 * Calculations!$C$5,
        0
    )
)</f>
        <v>0</v>
      </c>
      <c r="AF80" s="71">
        <f>IF(
    OR(AF4="-", NOT(ISNUMBER(AF4))),
    0,
    IF(
        AND(
            'Standardised Costs'!$E$53="Annual",
            AF4 &lt;= Inputs!$C$5
        ),
        'Standardised Costs'!$C$53 * Calculations!$C$5,
        0
    )
)</f>
        <v>0</v>
      </c>
      <c r="AG80" s="71">
        <f>IF(
    OR(AG4="-", NOT(ISNUMBER(AG4))),
    0,
    IF(
        AND(
            'Standardised Costs'!$E$53="Annual",
            AG4 &lt;= Inputs!$C$5
        ),
        'Standardised Costs'!$C$53 * Calculations!$C$5,
        0
    )
)</f>
        <v>0</v>
      </c>
      <c r="AH80" s="71">
        <f>IF(
    OR(AH4="-", NOT(ISNUMBER(AH4))),
    0,
    IF(
        AND(
            'Standardised Costs'!$E$53="Annual",
            AH4 &lt;= Inputs!$C$5
        ),
        'Standardised Costs'!$C$53 * Calculations!$C$5,
        0
    )
)</f>
        <v>0</v>
      </c>
      <c r="AI80" s="71">
        <f>IF(
    OR(AI4="-", NOT(ISNUMBER(AI4))),
    0,
    IF(
        AND(
            'Standardised Costs'!$E$53="Annual",
            AI4 &lt;= Inputs!$C$5
        ),
        'Standardised Costs'!$C$53 * Calculations!$C$5,
        0
    )
)</f>
        <v>0</v>
      </c>
      <c r="AJ80" s="71">
        <f>IF(
    OR(AJ4="-", NOT(ISNUMBER(AJ4))),
    0,
    IF(
        AND(
            'Standardised Costs'!$E$53="Annual",
            AJ4 &lt;= Inputs!$C$5
        ),
        'Standardised Costs'!$C$53 * Calculations!$C$5,
        0
    )
)</f>
        <v>0</v>
      </c>
      <c r="AK80" s="71">
        <f>IF(
    OR(AK4="-", NOT(ISNUMBER(AK4))),
    0,
    IF(
        AND(
            'Standardised Costs'!$E$53="Annual",
            AK4 &lt;= Inputs!$C$5
        ),
        'Standardised Costs'!$C$53 * Calculations!$C$5,
        0
    )
)</f>
        <v>0</v>
      </c>
      <c r="AL80" s="71">
        <f>IF(
    OR(AL4="-", NOT(ISNUMBER(AL4))),
    0,
    IF(
        AND(
            'Standardised Costs'!$E$53="Annual",
            AL4 &lt;= Inputs!$C$5
        ),
        'Standardised Costs'!$C$53 * Calculations!$C$5,
        0
    )
)</f>
        <v>0</v>
      </c>
      <c r="AM80" s="71">
        <f>IF(
    OR(AM4="-", NOT(ISNUMBER(AM4))),
    0,
    IF(
        AND(
            'Standardised Costs'!$E$53="Annual",
            AM4 &lt;= Inputs!$C$5
        ),
        'Standardised Costs'!$C$53 * Calculations!$C$5,
        0
    )
)</f>
        <v>0</v>
      </c>
      <c r="AN80" s="71">
        <f>IF(
    OR(AN4="-", NOT(ISNUMBER(AN4))),
    0,
    IF(
        AND(
            'Standardised Costs'!$E$53="Annual",
            AN4 &lt;= Inputs!$C$5
        ),
        'Standardised Costs'!$C$53 * Calculations!$C$5,
        0
    )
)</f>
        <v>0</v>
      </c>
      <c r="AO80" s="71">
        <f>IF(
    OR(AO4="-", NOT(ISNUMBER(AO4))),
    0,
    IF(
        AND(
            'Standardised Costs'!$E$53="Annual",
            AO4 &lt;= Inputs!$C$5
        ),
        'Standardised Costs'!$C$53 * Calculations!$C$5,
        0
    )
)</f>
        <v>0</v>
      </c>
      <c r="AP80" s="71">
        <f>IF(
    OR(AP4="-", NOT(ISNUMBER(AP4))),
    0,
    IF(
        AND(
            'Standardised Costs'!$E$53="Annual",
            AP4 &lt;= Inputs!$C$5
        ),
        'Standardised Costs'!$C$53 * Calculations!$C$5,
        0
    )
)</f>
        <v>0</v>
      </c>
      <c r="AQ80" s="71">
        <f>IF(
    OR(AQ4="-", NOT(ISNUMBER(AQ4))),
    0,
    IF(
        AND(
            'Standardised Costs'!$E$53="Annual",
            AQ4 &lt;= Inputs!$C$5
        ),
        'Standardised Costs'!$C$53 * Calculations!$C$5,
        0
    )
)</f>
        <v>0</v>
      </c>
      <c r="AR80" s="71">
        <f>IF(
    OR(AR4="-", NOT(ISNUMBER(AR4))),
    0,
    IF(
        AND(
            'Standardised Costs'!$E$53="Annual",
            AR4 &lt;= Inputs!$C$5
        ),
        'Standardised Costs'!$C$53 * Calculations!$C$5,
        0
    )
)</f>
        <v>0</v>
      </c>
      <c r="AS80" s="71">
        <f>IF(
    OR(AS4="-", NOT(ISNUMBER(AS4))),
    0,
    IF(
        AND(
            'Standardised Costs'!$E$53="Annual",
            AS4 &lt;= Inputs!$C$5
        ),
        'Standardised Costs'!$C$53 * Calculations!$C$5,
        0
    )
)</f>
        <v>0</v>
      </c>
      <c r="AT80" s="71">
        <f>IF(
    OR(AT4="-", NOT(ISNUMBER(AT4))),
    0,
    IF(
        AND(
            'Standardised Costs'!$E$53="Annual",
            AT4 &lt;= Inputs!$C$5
        ),
        'Standardised Costs'!$C$53 * Calculations!$C$5,
        0
    )
)</f>
        <v>0</v>
      </c>
      <c r="AU80" s="71">
        <f>IF(
    OR(AU4="-", NOT(ISNUMBER(AU4))),
    0,
    IF(
        AND(
            'Standardised Costs'!$E$53="Annual",
            AU4 &lt;= Inputs!$C$5
        ),
        'Standardised Costs'!$C$53 * Calculations!$C$5,
        0
    )
)</f>
        <v>0</v>
      </c>
      <c r="AV80" s="71">
        <f>IF(
    OR(AV4="-", NOT(ISNUMBER(AV4))),
    0,
    IF(
        AND(
            'Standardised Costs'!$E$53="Annual",
            AV4 &lt;= Inputs!$C$5
        ),
        'Standardised Costs'!$C$53 * Calculations!$C$5,
        0
    )
)</f>
        <v>0</v>
      </c>
      <c r="AW80" s="71">
        <f>IF(
    OR(AW4="-", NOT(ISNUMBER(AW4))),
    0,
    IF(
        AND(
            'Standardised Costs'!$E$53="Annual",
            AW4 &lt;= Inputs!$C$5
        ),
        'Standardised Costs'!$C$53 * Calculations!$C$5,
        0
    )
)</f>
        <v>0</v>
      </c>
      <c r="AX80" s="71">
        <f>IF(
    OR(AX4="-", NOT(ISNUMBER(AX4))),
    0,
    IF(
        AND(
            'Standardised Costs'!$E$53="Annual",
            AX4 &lt;= Inputs!$C$5
        ),
        'Standardised Costs'!$C$53 * Calculations!$C$5,
        0
    )
)</f>
        <v>0</v>
      </c>
      <c r="AY80" s="71">
        <f>IF(
    OR(AY4="-", NOT(ISNUMBER(AY4))),
    0,
    IF(
        AND(
            'Standardised Costs'!$E$53="Annual",
            AY4 &lt;= Inputs!$C$5
        ),
        'Standardised Costs'!$C$53 * Calculations!$C$5,
        0
    )
)</f>
        <v>0</v>
      </c>
      <c r="AZ80" s="71">
        <f>IF(
    OR(AZ4="-", NOT(ISNUMBER(AZ4))),
    0,
    IF(
        AND(
            'Standardised Costs'!$E$53="Annual",
            AZ4 &lt;= Inputs!$C$5
        ),
        'Standardised Costs'!$C$53 * Calculations!$C$5,
        0
    )
)</f>
        <v>0</v>
      </c>
      <c r="BA80" s="71">
        <f>IF(
    OR(BA4="-", NOT(ISNUMBER(BA4))),
    0,
    IF(
        AND(
            'Standardised Costs'!$E$53="Annual",
            BA4 &lt;= Inputs!$C$5
        ),
        'Standardised Costs'!$C$53 * Calculations!$C$5,
        0
    )
)</f>
        <v>0</v>
      </c>
      <c r="BB80" s="71">
        <f>IF(
    OR(BB4="-", NOT(ISNUMBER(BB4))),
    0,
    IF(
        AND(
            'Standardised Costs'!$E$53="Annual",
            BB4 &lt;= Inputs!$C$5
        ),
        'Standardised Costs'!$C$53 * Calculations!$C$5,
        0
    )
)</f>
        <v>0</v>
      </c>
      <c r="BC80" s="71">
        <f>IF(
    OR(BC4="-", NOT(ISNUMBER(BC4))),
    0,
    IF(
        AND(
            'Standardised Costs'!$E$53="Annual",
            BC4 &lt;= Inputs!$C$5
        ),
        'Standardised Costs'!$C$53 * Calculations!$C$5,
        0
    )
)</f>
        <v>0</v>
      </c>
      <c r="BD80" s="71">
        <f>IF(
    OR(BD4="-", NOT(ISNUMBER(BD4))),
    0,
    IF(
        AND(
            'Standardised Costs'!$E$53="Annual",
            BD4 &lt;= Inputs!$C$5
        ),
        'Standardised Costs'!$C$53 * Calculations!$C$5,
        0
    )
)</f>
        <v>0</v>
      </c>
      <c r="BE80" s="71">
        <f>IF(
    OR(BE4="-", NOT(ISNUMBER(BE4))),
    0,
    IF(
        AND(
            'Standardised Costs'!$E$53="Annual",
            BE4 &lt;= Inputs!$C$5
        ),
        'Standardised Costs'!$C$53 * Calculations!$C$5,
        0
    )
)</f>
        <v>0</v>
      </c>
      <c r="BF80" s="71">
        <f>IF(
    OR(BF4="-", NOT(ISNUMBER(BF4))),
    0,
    IF(
        AND(
            'Standardised Costs'!$E$53="Annual",
            BF4 &lt;= Inputs!$C$5
        ),
        'Standardised Costs'!$C$53 * Calculations!$C$5,
        0
    )
)</f>
        <v>0</v>
      </c>
      <c r="BG80" s="71">
        <f>IF(
    OR(BG4="-", NOT(ISNUMBER(BG4))),
    0,
    IF(
        AND(
            'Standardised Costs'!$E$53="Annual",
            BG4 &lt;= Inputs!$C$5
        ),
        'Standardised Costs'!$C$53 * Calculations!$C$5,
        0
    )
)</f>
        <v>0</v>
      </c>
      <c r="BH80" s="71">
        <f>IF(
    OR(BH4="-", NOT(ISNUMBER(BH4))),
    0,
    IF(
        AND(
            'Standardised Costs'!$E$53="Annual",
            BH4 &lt;= Inputs!$C$5
        ),
        'Standardised Costs'!$C$53 * Calculations!$C$5,
        0
    )
)</f>
        <v>0</v>
      </c>
      <c r="BI80" s="71">
        <f>IF(
    OR(BI4="-", NOT(ISNUMBER(BI4))),
    0,
    IF(
        AND(
            'Standardised Costs'!$E$53="Annual",
            BI4 &lt;= Inputs!$C$5
        ),
        'Standardised Costs'!$C$53 * Calculations!$C$5,
        0
    )
)</f>
        <v>0</v>
      </c>
      <c r="BJ80" s="71">
        <f>IF(
    OR(BJ4="-", NOT(ISNUMBER(BJ4))),
    0,
    IF(
        AND(
            'Standardised Costs'!$E$53="Annual",
            BJ4 &lt;= Inputs!$C$5
        ),
        'Standardised Costs'!$C$53 * Calculations!$C$5,
        0
    )
)</f>
        <v>0</v>
      </c>
      <c r="BK80" s="71">
        <f>IF(
    OR(BK4="-", NOT(ISNUMBER(BK4))),
    0,
    IF(
        AND(
            'Standardised Costs'!$E$53="Annual",
            BK4 &lt;= Inputs!$C$5
        ),
        'Standardised Costs'!$C$53 * Calculations!$C$5,
        0
    )
)</f>
        <v>0</v>
      </c>
      <c r="BL80" s="71">
        <f>IF(
    OR(BL4="-", NOT(ISNUMBER(BL4))),
    0,
    IF(
        AND(
            'Standardised Costs'!$E$53="Annual",
            BL4 &lt;= Inputs!$C$5
        ),
        'Standardised Costs'!$C$53 * Calculations!$C$5,
        0
    )
)</f>
        <v>0</v>
      </c>
      <c r="BM80" s="71">
        <f>IF(
    OR(BM4="-", NOT(ISNUMBER(BM4))),
    0,
    IF(
        AND(
            'Standardised Costs'!$E$53="Annual",
            BM4 &lt;= Inputs!$C$5
        ),
        'Standardised Costs'!$C$53 * Calculations!$C$5,
        0
    )
)</f>
        <v>0</v>
      </c>
      <c r="BN80" s="71">
        <f>IF(
    OR(BN4="-", NOT(ISNUMBER(BN4))),
    0,
    IF(
        AND(
            'Standardised Costs'!$E$53="Annual",
            BN4 &lt;= Inputs!$C$5
        ),
        'Standardised Costs'!$C$53 * Calculations!$C$5,
        0
    )
)</f>
        <v>0</v>
      </c>
      <c r="BO80" s="71">
        <f>IF(
    OR(BO4="-", NOT(ISNUMBER(BO4))),
    0,
    IF(
        AND(
            'Standardised Costs'!$E$53="Annual",
            BO4 &lt;= Inputs!$C$5
        ),
        'Standardised Costs'!$C$53 * Calculations!$C$5,
        0
    )
)</f>
        <v>0</v>
      </c>
      <c r="BP80" s="71">
        <f>IF(
    OR(BP4="-", NOT(ISNUMBER(BP4))),
    0,
    IF(
        AND(
            'Standardised Costs'!$E$53="Annual",
            BP4 &lt;= Inputs!$C$5
        ),
        'Standardised Costs'!$C$53 * Calculations!$C$5,
        0
    )
)</f>
        <v>0</v>
      </c>
      <c r="BQ80" s="71">
        <f>IF(
    OR(BQ4="-", NOT(ISNUMBER(BQ4))),
    0,
    IF(
        AND(
            'Standardised Costs'!$E$53="Annual",
            BQ4 &lt;= Inputs!$C$5
        ),
        'Standardised Costs'!$C$53 * Calculations!$C$5,
        0
    )
)</f>
        <v>0</v>
      </c>
      <c r="BR80" s="71">
        <f>IF(
    OR(BR4="-", NOT(ISNUMBER(BR4))),
    0,
    IF(
        AND(
            'Standardised Costs'!$E$53="Annual",
            BR4 &lt;= Inputs!$C$5
        ),
        'Standardised Costs'!$C$53 * Calculations!$C$5,
        0
    )
)</f>
        <v>0</v>
      </c>
      <c r="BS80" s="71">
        <f>IF(
    OR(BS4="-", NOT(ISNUMBER(BS4))),
    0,
    IF(
        AND(
            'Standardised Costs'!$E$53="Annual",
            BS4 &lt;= Inputs!$C$5
        ),
        'Standardised Costs'!$C$53 * Calculations!$C$5,
        0
    )
)</f>
        <v>0</v>
      </c>
      <c r="BT80" s="71">
        <f>IF(
    OR(BT4="-", NOT(ISNUMBER(BT4))),
    0,
    IF(
        AND(
            'Standardised Costs'!$E$53="Annual",
            BT4 &lt;= Inputs!$C$5
        ),
        'Standardised Costs'!$C$53 * Calculations!$C$5,
        0
    )
)</f>
        <v>0</v>
      </c>
      <c r="BU80" s="71">
        <f>IF(
    OR(BU4="-", NOT(ISNUMBER(BU4))),
    0,
    IF(
        AND(
            'Standardised Costs'!$E$53="Annual",
            BU4 &lt;= Inputs!$C$5
        ),
        'Standardised Costs'!$C$53 * Calculations!$C$5,
        0
    )
)</f>
        <v>0</v>
      </c>
      <c r="BV80" s="71">
        <f>IF(
    OR(BV4="-", NOT(ISNUMBER(BV4))),
    0,
    IF(
        AND(
            'Standardised Costs'!$E$53="Annual",
            BV4 &lt;= Inputs!$C$5
        ),
        'Standardised Costs'!$C$53 * Calculations!$C$5,
        0
    )
)</f>
        <v>0</v>
      </c>
      <c r="BW80" s="71">
        <f>IF(
    OR(BW4="-", NOT(ISNUMBER(BW4))),
    0,
    IF(
        AND(
            'Standardised Costs'!$E$53="Annual",
            BW4 &lt;= Inputs!$C$5
        ),
        'Standardised Costs'!$C$53 * Calculations!$C$5,
        0
    )
)</f>
        <v>0</v>
      </c>
      <c r="BX80" s="71">
        <f>IF(
    OR(BX4="-", NOT(ISNUMBER(BX4))),
    0,
    IF(
        AND(
            'Standardised Costs'!$E$53="Annual",
            BX4 &lt;= Inputs!$C$5
        ),
        'Standardised Costs'!$C$53 * Calculations!$C$5,
        0
    )
)</f>
        <v>0</v>
      </c>
      <c r="BY80" s="71">
        <f>IF(
    OR(BY4="-", NOT(ISNUMBER(BY4))),
    0,
    IF(
        AND(
            'Standardised Costs'!$E$53="Annual",
            BY4 &lt;= Inputs!$C$5
        ),
        'Standardised Costs'!$C$53 * Calculations!$C$5,
        0
    )
)</f>
        <v>0</v>
      </c>
      <c r="BZ80" s="71">
        <f>IF(
    OR(BZ4="-", NOT(ISNUMBER(BZ4))),
    0,
    IF(
        AND(
            'Standardised Costs'!$E$53="Annual",
            BZ4 &lt;= Inputs!$C$5
        ),
        'Standardised Costs'!$C$53 * Calculations!$C$5,
        0
    )
)</f>
        <v>0</v>
      </c>
      <c r="CA80" s="71">
        <f>IF(
    OR(CA4="-", NOT(ISNUMBER(CA4))),
    0,
    IF(
        AND(
            'Standardised Costs'!$E$53="Annual",
            CA4 &lt;= Inputs!$C$5
        ),
        'Standardised Costs'!$C$53 * Calculations!$C$5,
        0
    )
)</f>
        <v>0</v>
      </c>
      <c r="CB80" s="71">
        <f>IF(
    OR(CB4="-", NOT(ISNUMBER(CB4))),
    0,
    IF(
        AND(
            'Standardised Costs'!$E$53="Annual",
            CB4 &lt;= Inputs!$C$5
        ),
        'Standardised Costs'!$C$53 * Calculations!$C$5,
        0
    )
)</f>
        <v>0</v>
      </c>
      <c r="CC80" s="71">
        <f>IF(
    OR(CC4="-", NOT(ISNUMBER(CC4))),
    0,
    IF(
        AND(
            'Standardised Costs'!$E$53="Annual",
            CC4 &lt;= Inputs!$C$5
        ),
        'Standardised Costs'!$C$53 * Calculations!$C$5,
        0
    )
)</f>
        <v>0</v>
      </c>
      <c r="CD80" s="71">
        <f>IF(
    OR(CD4="-", NOT(ISNUMBER(CD4))),
    0,
    IF(
        AND(
            'Standardised Costs'!$E$53="Annual",
            CD4 &lt;= Inputs!$C$5
        ),
        'Standardised Costs'!$C$53 * Calculations!$C$5,
        0
    )
)</f>
        <v>0</v>
      </c>
      <c r="CE80" s="71">
        <f>IF(
    OR(CE4="-", NOT(ISNUMBER(CE4))),
    0,
    IF(
        AND(
            'Standardised Costs'!$E$53="Annual",
            CE4 &lt;= Inputs!$C$5
        ),
        'Standardised Costs'!$C$53 * Calculations!$C$5,
        0
    )
)</f>
        <v>0</v>
      </c>
      <c r="CF80" s="71">
        <f>IF(
    OR(CF4="-", NOT(ISNUMBER(CF4))),
    0,
    IF(
        AND(
            'Standardised Costs'!$E$53="Annual",
            CF4 &lt;= Inputs!$C$5
        ),
        'Standardised Costs'!$C$53 * Calculations!$C$5,
        0
    )
)</f>
        <v>0</v>
      </c>
      <c r="CG80" s="71">
        <f>IF(
    OR(CG4="-", NOT(ISNUMBER(CG4))),
    0,
    IF(
        AND(
            'Standardised Costs'!$E$53="Annual",
            CG4 &lt;= Inputs!$C$5
        ),
        'Standardised Costs'!$C$53 * Calculations!$C$5,
        0
    )
)</f>
        <v>0</v>
      </c>
      <c r="CH80" s="71">
        <f>IF(
    OR(CH4="-", NOT(ISNUMBER(CH4))),
    0,
    IF(
        AND(
            'Standardised Costs'!$E$53="Annual",
            CH4 &lt;= Inputs!$C$5
        ),
        'Standardised Costs'!$C$53 * Calculations!$C$5,
        0
    )
)</f>
        <v>0</v>
      </c>
      <c r="CI80" s="71">
        <f>IF(
    OR(CI4="-", NOT(ISNUMBER(CI4))),
    0,
    IF(
        AND(
            'Standardised Costs'!$E$53="Annual",
            CI4 &lt;= Inputs!$C$5
        ),
        'Standardised Costs'!$C$53 * Calculations!$C$5,
        0
    )
)</f>
        <v>0</v>
      </c>
      <c r="CJ80" s="71">
        <f>IF(
    OR(CJ4="-", NOT(ISNUMBER(CJ4))),
    0,
    IF(
        AND(
            'Standardised Costs'!$E$53="Annual",
            CJ4 &lt;= Inputs!$C$5
        ),
        'Standardised Costs'!$C$53 * Calculations!$C$5,
        0
    )
)</f>
        <v>0</v>
      </c>
      <c r="CK80" s="71">
        <f>IF(
    OR(CK4="-", NOT(ISNUMBER(CK4))),
    0,
    IF(
        AND(
            'Standardised Costs'!$E$53="Annual",
            CK4 &lt;= Inputs!$C$5
        ),
        'Standardised Costs'!$C$53 * Calculations!$C$5,
        0
    )
)</f>
        <v>0</v>
      </c>
      <c r="CL80" s="71">
        <f>IF(
    OR(CL4="-", NOT(ISNUMBER(CL4))),
    0,
    IF(
        AND(
            'Standardised Costs'!$E$53="Annual",
            CL4 &lt;= Inputs!$C$5
        ),
        'Standardised Costs'!$C$53 * Calculations!$C$5,
        0
    )
)</f>
        <v>0</v>
      </c>
      <c r="CM80" s="71">
        <f>IF(
    OR(CM4="-", NOT(ISNUMBER(CM4))),
    0,
    IF(
        AND(
            'Standardised Costs'!$E$53="Annual",
            CM4 &lt;= Inputs!$C$5
        ),
        'Standardised Costs'!$C$53 * Calculations!$C$5,
        0
    )
)</f>
        <v>0</v>
      </c>
      <c r="CN80" s="71">
        <f>IF(
    OR(CN4="-", NOT(ISNUMBER(CN4))),
    0,
    IF(
        AND(
            'Standardised Costs'!$E$53="Annual",
            CN4 &lt;= Inputs!$C$5
        ),
        'Standardised Costs'!$C$53 * Calculations!$C$5,
        0
    )
)</f>
        <v>0</v>
      </c>
      <c r="CO80" s="71">
        <f>IF(
    OR(CO4="-", NOT(ISNUMBER(CO4))),
    0,
    IF(
        AND(
            'Standardised Costs'!$E$53="Annual",
            CO4 &lt;= Inputs!$C$5
        ),
        'Standardised Costs'!$C$53 * Calculations!$C$5,
        0
    )
)</f>
        <v>0</v>
      </c>
      <c r="CP80" s="71">
        <f>IF(
    OR(CP4="-", NOT(ISNUMBER(CP4))),
    0,
    IF(
        AND(
            'Standardised Costs'!$E$53="Annual",
            CP4 &lt;= Inputs!$C$5
        ),
        'Standardised Costs'!$C$53 * Calculations!$C$5,
        0
    )
)</f>
        <v>0</v>
      </c>
      <c r="CQ80" s="71">
        <f>IF(
    OR(CQ4="-", NOT(ISNUMBER(CQ4))),
    0,
    IF(
        AND(
            'Standardised Costs'!$E$53="Annual",
            CQ4 &lt;= Inputs!$C$5
        ),
        'Standardised Costs'!$C$53 * Calculations!$C$5,
        0
    )
)</f>
        <v>0</v>
      </c>
      <c r="CR80" s="71">
        <f>IF(
    OR(CR4="-", NOT(ISNUMBER(CR4))),
    0,
    IF(
        AND(
            'Standardised Costs'!$E$53="Annual",
            CR4 &lt;= Inputs!$C$5
        ),
        'Standardised Costs'!$C$53 * Calculations!$C$5,
        0
    )
)</f>
        <v>0</v>
      </c>
      <c r="CS80" s="71">
        <f>IF(
    OR(CS4="-", NOT(ISNUMBER(CS4))),
    0,
    IF(
        AND(
            'Standardised Costs'!$E$53="Annual",
            CS4 &lt;= Inputs!$C$5
        ),
        'Standardised Costs'!$C$53 * Calculations!$C$5,
        0
    )
)</f>
        <v>0</v>
      </c>
      <c r="CT80" s="71">
        <f>IF(
    OR(CT4="-", NOT(ISNUMBER(CT4))),
    0,
    IF(
        AND(
            'Standardised Costs'!$E$53="Annual",
            CT4 &lt;= Inputs!$C$5
        ),
        'Standardised Costs'!$C$53 * Calculations!$C$5,
        0
    )
)</f>
        <v>0</v>
      </c>
      <c r="CU80" s="71">
        <f>IF(
    OR(CU4="-", NOT(ISNUMBER(CU4))),
    0,
    IF(
        AND(
            'Standardised Costs'!$E$53="Annual",
            CU4 &lt;= Inputs!$C$5
        ),
        'Standardised Costs'!$C$53 * Calculations!$C$5,
        0
    )
)</f>
        <v>0</v>
      </c>
      <c r="CV80" s="71">
        <f>IF(
    OR(CV4="-", NOT(ISNUMBER(CV4))),
    0,
    IF(
        AND(
            'Standardised Costs'!$E$53="Annual",
            CV4 &lt;= Inputs!$C$5
        ),
        'Standardised Costs'!$C$53 * Calculations!$C$5,
        0
    )
)</f>
        <v>0</v>
      </c>
      <c r="CW80" s="71">
        <f>IF(
    OR(CW4="-", NOT(ISNUMBER(CW4))),
    0,
    IF(
        AND(
            'Standardised Costs'!$E$53="Annual",
            CW4 &lt;= Inputs!$C$5
        ),
        'Standardised Costs'!$C$53 * Calculations!$C$5,
        0
    )
)</f>
        <v>0</v>
      </c>
      <c r="CX80" s="71">
        <f>IF(
    OR(CX4="-", NOT(ISNUMBER(CX4))),
    0,
    IF(
        AND(
            'Standardised Costs'!$E$53="Annual",
            CX4 &lt;= Inputs!$C$5
        ),
        'Standardised Costs'!$C$53 * Calculations!$C$5,
        0
    )
)</f>
        <v>0</v>
      </c>
      <c r="CY80" s="71">
        <f>IF(
    OR(CY4="-", NOT(ISNUMBER(CY4))),
    0,
    IF(
        AND(
            'Standardised Costs'!$E$53="Annual",
            CY4 &lt;= Inputs!$C$5
        ),
        'Standardised Costs'!$C$53 * Calculations!$C$5,
        0
    )
)</f>
        <v>0</v>
      </c>
    </row>
    <row r="81" spans="1:103" s="68" customFormat="1" ht="12.75" customHeight="1" x14ac:dyDescent="0.2">
      <c r="A81" s="331"/>
      <c r="B81" s="73" t="s">
        <v>254</v>
      </c>
      <c r="C81" s="72">
        <f t="shared" si="2"/>
        <v>0</v>
      </c>
      <c r="D81" s="71"/>
      <c r="E81" s="71"/>
      <c r="F81" s="71"/>
      <c r="G81" s="71"/>
      <c r="H81" s="71"/>
      <c r="I81" s="71"/>
      <c r="J81" s="71"/>
      <c r="K81" s="71"/>
      <c r="L81" s="71"/>
      <c r="M81" s="71"/>
      <c r="N81" s="71"/>
      <c r="O81" s="71"/>
      <c r="P81" s="71"/>
      <c r="Q81" s="71"/>
      <c r="R81" s="71">
        <f>Inputs!C39*'Standardised Costs'!C54</f>
        <v>0</v>
      </c>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row>
    <row r="82" spans="1:103" s="68" customFormat="1" ht="12.75" customHeight="1" x14ac:dyDescent="0.2">
      <c r="A82" s="331"/>
      <c r="B82" s="69" t="s">
        <v>255</v>
      </c>
      <c r="C82" s="72">
        <f t="shared" si="2"/>
        <v>0</v>
      </c>
      <c r="D82" s="71">
        <f>IF(ISNUMBER(MATCH(D$4,'Standardised Costs'!$E$96:$H96,0)),'Standardised Costs'!$C$96,0)*Inputs!$C$39</f>
        <v>0</v>
      </c>
      <c r="E82" s="71">
        <f>IF(ISNUMBER(MATCH(E$4,'Standardised Costs'!$E$96:$H96,0)),'Standardised Costs'!$C$96,0)*Inputs!$C$51</f>
        <v>0</v>
      </c>
      <c r="F82" s="71">
        <f>IF(ISNUMBER(MATCH(F$4,'Standardised Costs'!$E$96:$H96,0)),'Standardised Costs'!$C$96,0)*Inputs!$C$51</f>
        <v>0</v>
      </c>
      <c r="G82" s="71">
        <f>IF(ISNUMBER(MATCH(G$4,'Standardised Costs'!$E$96:$H96,0)),'Standardised Costs'!$C$96,0)*Inputs!$C$51</f>
        <v>0</v>
      </c>
      <c r="H82" s="71">
        <f>IF(ISNUMBER(MATCH(H$4,'Standardised Costs'!$E$96:$H96,0)),'Standardised Costs'!$C$96,0)*Inputs!$C$51</f>
        <v>0</v>
      </c>
      <c r="I82" s="71">
        <f>IF(ISNUMBER(MATCH(I$4,'Standardised Costs'!$E$96:$H96,0)),'Standardised Costs'!$C$96,0)*Inputs!$C$51</f>
        <v>0</v>
      </c>
      <c r="J82" s="71">
        <f>IF(ISNUMBER(MATCH(J$4,'Standardised Costs'!$E$96:$H96,0)),'Standardised Costs'!$C$96,0)*Inputs!$C$51</f>
        <v>0</v>
      </c>
      <c r="K82" s="71">
        <f>IF(ISNUMBER(MATCH(K$4,'Standardised Costs'!$E$96:$H96,0)),'Standardised Costs'!$C$96,0)*Inputs!$C$51</f>
        <v>0</v>
      </c>
      <c r="L82" s="71">
        <f>IF(ISNUMBER(MATCH(L$4,'Standardised Costs'!$E$96:$H96,0)),'Standardised Costs'!$C$96,0)*Inputs!$C$51</f>
        <v>0</v>
      </c>
      <c r="M82" s="71">
        <f>IF(ISNUMBER(MATCH(M$4,'Standardised Costs'!$E$96:$H96,0)),'Standardised Costs'!$C$96,0)*Inputs!$C$51</f>
        <v>0</v>
      </c>
      <c r="N82" s="71">
        <f>IF(ISNUMBER(MATCH(N$4,'Standardised Costs'!$E$96:$H96,0)),'Standardised Costs'!$C$96,0)*Inputs!$C$51</f>
        <v>0</v>
      </c>
      <c r="O82" s="71">
        <f>IF(ISNUMBER(MATCH(O$4,'Standardised Costs'!$E$96:$H96,0)),'Standardised Costs'!$C$96,0)*Inputs!$C$51</f>
        <v>0</v>
      </c>
      <c r="P82" s="71">
        <f>IF(ISNUMBER(MATCH(P$4,'Standardised Costs'!$E$96:$H96,0)),'Standardised Costs'!$C$96,0)*Inputs!$C$51</f>
        <v>0</v>
      </c>
      <c r="Q82" s="71">
        <f>IF(ISNUMBER(MATCH(Q$4,'Standardised Costs'!$E$96:$H96,0)),'Standardised Costs'!$C$96,0)*Inputs!$C$51</f>
        <v>0</v>
      </c>
      <c r="R82" s="71">
        <f>IF(ISNUMBER(MATCH(R$4,'Standardised Costs'!$E$96:$H96,0)),'Standardised Costs'!$C$96,0)*Inputs!$C$51</f>
        <v>0</v>
      </c>
      <c r="S82" s="71">
        <f>IF(ISNUMBER(MATCH(S$4,'Standardised Costs'!$E$96:$H96,0)),'Standardised Costs'!$C$96,0)*Inputs!$C$51</f>
        <v>0</v>
      </c>
      <c r="T82" s="71">
        <f>IF(ISNUMBER(MATCH(T$4,'Standardised Costs'!$E$96:$H96,0)),'Standardised Costs'!$C$96,0)*Inputs!$C$51</f>
        <v>0</v>
      </c>
      <c r="U82" s="71">
        <f>IF(ISNUMBER(MATCH(U$4,'Standardised Costs'!$E$96:$H96,0)),'Standardised Costs'!$C$96,0)*Inputs!$C$51</f>
        <v>0</v>
      </c>
      <c r="V82" s="71">
        <f>IF(ISNUMBER(MATCH(V$4,'Standardised Costs'!$E$96:$H96,0)),'Standardised Costs'!$C$96,0)*Inputs!$C$51</f>
        <v>0</v>
      </c>
      <c r="W82" s="71">
        <f>IF(ISNUMBER(MATCH(W$4,'Standardised Costs'!$E$96:$H96,0)),'Standardised Costs'!$C$96,0)*Inputs!$C$51</f>
        <v>0</v>
      </c>
      <c r="X82" s="71">
        <f>IF(ISNUMBER(MATCH(X$4,'Standardised Costs'!$E$96:$H96,0)),'Standardised Costs'!$C$96,0)*Inputs!$C$51</f>
        <v>0</v>
      </c>
      <c r="Y82" s="71">
        <f>IF(ISNUMBER(MATCH(Y$4,'Standardised Costs'!$E$96:$H96,0)),'Standardised Costs'!$C$96,0)*Inputs!$C$51</f>
        <v>0</v>
      </c>
      <c r="Z82" s="71">
        <f>IF(ISNUMBER(MATCH(Z$4,'Standardised Costs'!$E$96:$H96,0)),'Standardised Costs'!$C$96,0)*Inputs!$C$51</f>
        <v>0</v>
      </c>
      <c r="AA82" s="71">
        <f>IF(ISNUMBER(MATCH(AA$4,'Standardised Costs'!$E$96:$H96,0)),'Standardised Costs'!$C$96,0)*Inputs!$C$51</f>
        <v>0</v>
      </c>
      <c r="AB82" s="71">
        <f>IF(ISNUMBER(MATCH(AB$4,'Standardised Costs'!$E$96:$H96,0)),'Standardised Costs'!$C$96,0)*Inputs!$C$51</f>
        <v>0</v>
      </c>
      <c r="AC82" s="71">
        <f>IF(ISNUMBER(MATCH(AC$4,'Standardised Costs'!$E$96:$H96,0)),'Standardised Costs'!$C$96,0)*Inputs!$C$51</f>
        <v>0</v>
      </c>
      <c r="AD82" s="71">
        <f>IF(ISNUMBER(MATCH(AD$4,'Standardised Costs'!$E$96:$H96,0)),'Standardised Costs'!$C$96,0)*Inputs!$C$51</f>
        <v>0</v>
      </c>
      <c r="AE82" s="71">
        <f>IF(ISNUMBER(MATCH(AE$4,'Standardised Costs'!$E$96:$H96,0)),'Standardised Costs'!$C$96,0)*Inputs!$C$51</f>
        <v>0</v>
      </c>
      <c r="AF82" s="71">
        <f>IF(ISNUMBER(MATCH(AF$4,'Standardised Costs'!$E$96:$H96,0)),'Standardised Costs'!$C$96,0)*Inputs!$C$51</f>
        <v>0</v>
      </c>
      <c r="AG82" s="71">
        <f>IF(ISNUMBER(MATCH(AG$4,'Standardised Costs'!$E$96:$H96,0)),'Standardised Costs'!$C$96,0)*Inputs!$C$51</f>
        <v>0</v>
      </c>
      <c r="AH82" s="71">
        <f>IF(ISNUMBER(MATCH(AH$4,'Standardised Costs'!$E$96:$H96,0)),'Standardised Costs'!$C$96,0)*Inputs!$C$51</f>
        <v>0</v>
      </c>
      <c r="AI82" s="71">
        <f>IF(ISNUMBER(MATCH(AI$4,'Standardised Costs'!$E$96:$H96,0)),'Standardised Costs'!$C$96,0)*Inputs!$C$51</f>
        <v>0</v>
      </c>
      <c r="AJ82" s="71">
        <f>IF(ISNUMBER(MATCH(AJ$4,'Standardised Costs'!$E$96:$H96,0)),'Standardised Costs'!$C$96,0)*Inputs!$C$51</f>
        <v>0</v>
      </c>
      <c r="AK82" s="71">
        <f>IF(ISNUMBER(MATCH(AK$4,'Standardised Costs'!$E$96:$H96,0)),'Standardised Costs'!$C$96,0)*Inputs!$C$51</f>
        <v>0</v>
      </c>
      <c r="AL82" s="71">
        <f>IF(ISNUMBER(MATCH(AL$4,'Standardised Costs'!$E$96:$H96,0)),'Standardised Costs'!$C$96,0)*Inputs!$C$51</f>
        <v>0</v>
      </c>
      <c r="AM82" s="71">
        <f>IF(ISNUMBER(MATCH(AM$4,'Standardised Costs'!$E$96:$H96,0)),'Standardised Costs'!$C$96,0)*Inputs!$C$51</f>
        <v>0</v>
      </c>
      <c r="AN82" s="71">
        <f>IF(ISNUMBER(MATCH(AN$4,'Standardised Costs'!$E$96:$H96,0)),'Standardised Costs'!$C$96,0)*Inputs!$C$51</f>
        <v>0</v>
      </c>
      <c r="AO82" s="71">
        <f>IF(ISNUMBER(MATCH(AO$4,'Standardised Costs'!$E$96:$H96,0)),'Standardised Costs'!$C$96,0)*Inputs!$C$51</f>
        <v>0</v>
      </c>
      <c r="AP82" s="71">
        <f>IF(ISNUMBER(MATCH(AP$4,'Standardised Costs'!$E$96:$H96,0)),'Standardised Costs'!$C$96,0)*Inputs!$C$51</f>
        <v>0</v>
      </c>
      <c r="AQ82" s="71">
        <f>IF(ISNUMBER(MATCH(AQ$4,'Standardised Costs'!$E$96:$H96,0)),'Standardised Costs'!$C$96,0)*Inputs!$C$51</f>
        <v>0</v>
      </c>
      <c r="AR82" s="71">
        <f>IF(ISNUMBER(MATCH(AR$4,'Standardised Costs'!$E$96:$H96,0)),'Standardised Costs'!$C$96,0)*Inputs!$C$51</f>
        <v>0</v>
      </c>
      <c r="AS82" s="71">
        <f>IF(ISNUMBER(MATCH(AS$4,'Standardised Costs'!$E$96:$H96,0)),'Standardised Costs'!$C$96,0)*Inputs!$C$51</f>
        <v>0</v>
      </c>
      <c r="AT82" s="71">
        <f>IF(ISNUMBER(MATCH(AT$4,'Standardised Costs'!$E$96:$H96,0)),'Standardised Costs'!$C$96,0)*Inputs!$C$51</f>
        <v>0</v>
      </c>
      <c r="AU82" s="71">
        <f>IF(ISNUMBER(MATCH(AU$4,'Standardised Costs'!$E$96:$H96,0)),'Standardised Costs'!$C$96,0)*Inputs!$C$51</f>
        <v>0</v>
      </c>
      <c r="AV82" s="71">
        <f>IF(ISNUMBER(MATCH(AV$4,'Standardised Costs'!$E$96:$H96,0)),'Standardised Costs'!$C$96,0)*Inputs!$C$51</f>
        <v>0</v>
      </c>
      <c r="AW82" s="71">
        <f>IF(ISNUMBER(MATCH(AW$4,'Standardised Costs'!$E$96:$H96,0)),'Standardised Costs'!$C$96,0)*Inputs!$C$51</f>
        <v>0</v>
      </c>
      <c r="AX82" s="71">
        <f>IF(ISNUMBER(MATCH(AX$4,'Standardised Costs'!$E$96:$H96,0)),'Standardised Costs'!$C$96,0)*Inputs!$C$51</f>
        <v>0</v>
      </c>
      <c r="AY82" s="71">
        <f>IF(ISNUMBER(MATCH(AY$4,'Standardised Costs'!$E$96:$H96,0)),'Standardised Costs'!$C$96,0)*Inputs!$C$51</f>
        <v>0</v>
      </c>
      <c r="AZ82" s="71">
        <f>IF(ISNUMBER(MATCH(AZ$4,'Standardised Costs'!$E$96:$H96,0)),'Standardised Costs'!$C$96,0)*Inputs!$C$51</f>
        <v>0</v>
      </c>
      <c r="BA82" s="71">
        <f>IF(ISNUMBER(MATCH(BA$4,'Standardised Costs'!$E$96:$H96,0)),'Standardised Costs'!$C$96,0)*Inputs!$C$51</f>
        <v>0</v>
      </c>
      <c r="BB82" s="71">
        <f>IF(ISNUMBER(MATCH(BB$4,'Standardised Costs'!$E$96:$H96,0)),'Standardised Costs'!$C$96,0)*Inputs!$C$51</f>
        <v>0</v>
      </c>
      <c r="BC82" s="71">
        <f>IF(ISNUMBER(MATCH(BC$4,'Standardised Costs'!$E$96:$H96,0)),'Standardised Costs'!$C$96,0)*Inputs!$C$51</f>
        <v>0</v>
      </c>
      <c r="BD82" s="71">
        <f>IF(ISNUMBER(MATCH(BD$4,'Standardised Costs'!$E$96:$H96,0)),'Standardised Costs'!$C$96,0)*Inputs!$C$51</f>
        <v>0</v>
      </c>
      <c r="BE82" s="71">
        <f>IF(ISNUMBER(MATCH(BE$4,'Standardised Costs'!$E$96:$H96,0)),'Standardised Costs'!$C$96,0)*Inputs!$C$51</f>
        <v>0</v>
      </c>
      <c r="BF82" s="71">
        <f>IF(ISNUMBER(MATCH(BF$4,'Standardised Costs'!$E$96:$H96,0)),'Standardised Costs'!$C$96,0)*Inputs!$C$51</f>
        <v>0</v>
      </c>
      <c r="BG82" s="71">
        <f>IF(ISNUMBER(MATCH(BG$4,'Standardised Costs'!$E$96:$H96,0)),'Standardised Costs'!$C$96,0)*Inputs!$C$51</f>
        <v>0</v>
      </c>
      <c r="BH82" s="71">
        <f>IF(ISNUMBER(MATCH(BH$4,'Standardised Costs'!$E$96:$H96,0)),'Standardised Costs'!$C$96,0)*Inputs!$C$51</f>
        <v>0</v>
      </c>
      <c r="BI82" s="71">
        <f>IF(ISNUMBER(MATCH(BI$4,'Standardised Costs'!$E$96:$H96,0)),'Standardised Costs'!$C$96,0)*Inputs!$C$51</f>
        <v>0</v>
      </c>
      <c r="BJ82" s="71">
        <f>IF(ISNUMBER(MATCH(BJ$4,'Standardised Costs'!$E$96:$H96,0)),'Standardised Costs'!$C$96,0)*Inputs!$C$51</f>
        <v>0</v>
      </c>
      <c r="BK82" s="71">
        <f>IF(ISNUMBER(MATCH(BK$4,'Standardised Costs'!$E$96:$H96,0)),'Standardised Costs'!$C$96,0)*Inputs!$C$51</f>
        <v>0</v>
      </c>
      <c r="BL82" s="71">
        <f>IF(ISNUMBER(MATCH(BL$4,'Standardised Costs'!$E$96:$H96,0)),'Standardised Costs'!$C$96,0)*Inputs!$C$51</f>
        <v>0</v>
      </c>
      <c r="BM82" s="71">
        <f>IF(ISNUMBER(MATCH(BM$4,'Standardised Costs'!$E$96:$H96,0)),'Standardised Costs'!$C$96,0)*Inputs!$C$51</f>
        <v>0</v>
      </c>
      <c r="BN82" s="71">
        <f>IF(ISNUMBER(MATCH(BN$4,'Standardised Costs'!$E$96:$H96,0)),'Standardised Costs'!$C$96,0)*Inputs!$C$51</f>
        <v>0</v>
      </c>
      <c r="BO82" s="71">
        <f>IF(ISNUMBER(MATCH(BO$4,'Standardised Costs'!$E$96:$H96,0)),'Standardised Costs'!$C$96,0)*Inputs!$C$51</f>
        <v>0</v>
      </c>
      <c r="BP82" s="71">
        <f>IF(ISNUMBER(MATCH(BP$4,'Standardised Costs'!$E$96:$H96,0)),'Standardised Costs'!$C$96,0)*Inputs!$C$51</f>
        <v>0</v>
      </c>
      <c r="BQ82" s="71">
        <f>IF(ISNUMBER(MATCH(BQ$4,'Standardised Costs'!$E$96:$H96,0)),'Standardised Costs'!$C$96,0)*Inputs!$C$51</f>
        <v>0</v>
      </c>
      <c r="BR82" s="71">
        <f>IF(ISNUMBER(MATCH(BR$4,'Standardised Costs'!$E$96:$H96,0)),'Standardised Costs'!$C$96,0)*Inputs!$C$51</f>
        <v>0</v>
      </c>
      <c r="BS82" s="71">
        <f>IF(ISNUMBER(MATCH(BS$4,'Standardised Costs'!$E$96:$H96,0)),'Standardised Costs'!$C$96,0)*Inputs!$C$51</f>
        <v>0</v>
      </c>
      <c r="BT82" s="71">
        <f>IF(ISNUMBER(MATCH(BT$4,'Standardised Costs'!$E$96:$H96,0)),'Standardised Costs'!$C$96,0)*Inputs!$C$51</f>
        <v>0</v>
      </c>
      <c r="BU82" s="71">
        <f>IF(ISNUMBER(MATCH(BU$4,'Standardised Costs'!$E$96:$H96,0)),'Standardised Costs'!$C$96,0)*Inputs!$C$51</f>
        <v>0</v>
      </c>
      <c r="BV82" s="71">
        <f>IF(ISNUMBER(MATCH(BV$4,'Standardised Costs'!$E$96:$H96,0)),'Standardised Costs'!$C$96,0)*Inputs!$C$51</f>
        <v>0</v>
      </c>
      <c r="BW82" s="71">
        <f>IF(ISNUMBER(MATCH(BW$4,'Standardised Costs'!$E$96:$H96,0)),'Standardised Costs'!$C$96,0)*Inputs!$C$51</f>
        <v>0</v>
      </c>
      <c r="BX82" s="71">
        <f>IF(ISNUMBER(MATCH(BX$4,'Standardised Costs'!$E$96:$H96,0)),'Standardised Costs'!$C$96,0)*Inputs!$C$51</f>
        <v>0</v>
      </c>
      <c r="BY82" s="71">
        <f>IF(ISNUMBER(MATCH(BY$4,'Standardised Costs'!$E$96:$H96,0)),'Standardised Costs'!$C$96,0)*Inputs!$C$51</f>
        <v>0</v>
      </c>
      <c r="BZ82" s="71">
        <f>IF(ISNUMBER(MATCH(BZ$4,'Standardised Costs'!$E$96:$H96,0)),'Standardised Costs'!$C$96,0)*Inputs!$C$51</f>
        <v>0</v>
      </c>
      <c r="CA82" s="71">
        <f>IF(ISNUMBER(MATCH(CA$4,'Standardised Costs'!$E$96:$H96,0)),'Standardised Costs'!$C$96,0)*Inputs!$C$51</f>
        <v>0</v>
      </c>
      <c r="CB82" s="71">
        <f>IF(ISNUMBER(MATCH(CB$4,'Standardised Costs'!$E$96:$H96,0)),'Standardised Costs'!$C$96,0)*Inputs!$C$51</f>
        <v>0</v>
      </c>
      <c r="CC82" s="71">
        <f>IF(ISNUMBER(MATCH(CC$4,'Standardised Costs'!$E$96:$H96,0)),'Standardised Costs'!$C$96,0)*Inputs!$C$51</f>
        <v>0</v>
      </c>
      <c r="CD82" s="71">
        <f>IF(ISNUMBER(MATCH(CD$4,'Standardised Costs'!$E$96:$H96,0)),'Standardised Costs'!$C$96,0)*Inputs!$C$51</f>
        <v>0</v>
      </c>
      <c r="CE82" s="71">
        <f>IF(ISNUMBER(MATCH(CE$4,'Standardised Costs'!$E$96:$H96,0)),'Standardised Costs'!$C$96,0)*Inputs!$C$51</f>
        <v>0</v>
      </c>
      <c r="CF82" s="71">
        <f>IF(ISNUMBER(MATCH(CF$4,'Standardised Costs'!$E$96:$H96,0)),'Standardised Costs'!$C$96,0)*Inputs!$C$51</f>
        <v>0</v>
      </c>
      <c r="CG82" s="71">
        <f>IF(ISNUMBER(MATCH(CG$4,'Standardised Costs'!$E$96:$H96,0)),'Standardised Costs'!$C$96,0)*Inputs!$C$51</f>
        <v>0</v>
      </c>
      <c r="CH82" s="71">
        <f>IF(ISNUMBER(MATCH(CH$4,'Standardised Costs'!$E$96:$H96,0)),'Standardised Costs'!$C$96,0)*Inputs!$C$51</f>
        <v>0</v>
      </c>
      <c r="CI82" s="71">
        <f>IF(ISNUMBER(MATCH(CI$4,'Standardised Costs'!$E$96:$H96,0)),'Standardised Costs'!$C$96,0)*Inputs!$C$51</f>
        <v>0</v>
      </c>
      <c r="CJ82" s="71">
        <f>IF(ISNUMBER(MATCH(CJ$4,'Standardised Costs'!$E$96:$H96,0)),'Standardised Costs'!$C$96,0)*Inputs!$C$51</f>
        <v>0</v>
      </c>
      <c r="CK82" s="71">
        <f>IF(ISNUMBER(MATCH(CK$4,'Standardised Costs'!$E$96:$H96,0)),'Standardised Costs'!$C$96,0)*Inputs!$C$51</f>
        <v>0</v>
      </c>
      <c r="CL82" s="71">
        <f>IF(ISNUMBER(MATCH(CL$4,'Standardised Costs'!$E$96:$H96,0)),'Standardised Costs'!$C$96,0)*Inputs!$C$51</f>
        <v>0</v>
      </c>
      <c r="CM82" s="71">
        <f>IF(ISNUMBER(MATCH(CM$4,'Standardised Costs'!$E$96:$H96,0)),'Standardised Costs'!$C$96,0)*Inputs!$C$51</f>
        <v>0</v>
      </c>
      <c r="CN82" s="71">
        <f>IF(ISNUMBER(MATCH(CN$4,'Standardised Costs'!$E$96:$H96,0)),'Standardised Costs'!$C$96,0)*Inputs!$C$51</f>
        <v>0</v>
      </c>
      <c r="CO82" s="71">
        <f>IF(ISNUMBER(MATCH(CO$4,'Standardised Costs'!$E$96:$H96,0)),'Standardised Costs'!$C$96,0)*Inputs!$C$51</f>
        <v>0</v>
      </c>
      <c r="CP82" s="71">
        <f>IF(ISNUMBER(MATCH(CP$4,'Standardised Costs'!$E$96:$H96,0)),'Standardised Costs'!$C$96,0)*Inputs!$C$51</f>
        <v>0</v>
      </c>
      <c r="CQ82" s="71">
        <f>IF(ISNUMBER(MATCH(CQ$4,'Standardised Costs'!$E$96:$H96,0)),'Standardised Costs'!$C$96,0)*Inputs!$C$51</f>
        <v>0</v>
      </c>
      <c r="CR82" s="71">
        <f>IF(ISNUMBER(MATCH(CR$4,'Standardised Costs'!$E$96:$H96,0)),'Standardised Costs'!$C$96,0)*Inputs!$C$51</f>
        <v>0</v>
      </c>
      <c r="CS82" s="71">
        <f>IF(ISNUMBER(MATCH(CS$4,'Standardised Costs'!$E$96:$H96,0)),'Standardised Costs'!$C$96,0)*Inputs!$C$51</f>
        <v>0</v>
      </c>
      <c r="CT82" s="71">
        <f>IF(ISNUMBER(MATCH(CT$4,'Standardised Costs'!$E$96:$H96,0)),'Standardised Costs'!$C$96,0)*Inputs!$C$51</f>
        <v>0</v>
      </c>
      <c r="CU82" s="71">
        <f>IF(ISNUMBER(MATCH(CU$4,'Standardised Costs'!$E$96:$H96,0)),'Standardised Costs'!$C$96,0)*Inputs!$C$51</f>
        <v>0</v>
      </c>
      <c r="CV82" s="71">
        <f>IF(ISNUMBER(MATCH(CV$4,'Standardised Costs'!$E$96:$H96,0)),'Standardised Costs'!$C$96,0)*Inputs!$C$51</f>
        <v>0</v>
      </c>
      <c r="CW82" s="71">
        <f>IF(ISNUMBER(MATCH(CW$4,'Standardised Costs'!$E$96:$H96,0)),'Standardised Costs'!$C$96,0)*Inputs!$C$51</f>
        <v>0</v>
      </c>
      <c r="CX82" s="71">
        <f>IF(ISNUMBER(MATCH(CX$4,'Standardised Costs'!$E$96:$H96,0)),'Standardised Costs'!$C$96,0)*Inputs!$C$51</f>
        <v>0</v>
      </c>
      <c r="CY82" s="71">
        <f>IF(ISNUMBER(MATCH(CY$4,'Standardised Costs'!$E$96:$H96,0)),'Standardised Costs'!$C$96,0)*Inputs!$C$51</f>
        <v>0</v>
      </c>
    </row>
    <row r="83" spans="1:103" s="68" customFormat="1" ht="12.75" customHeight="1" x14ac:dyDescent="0.2">
      <c r="A83" s="331"/>
      <c r="B83" s="69" t="s">
        <v>256</v>
      </c>
      <c r="C83" s="72">
        <f t="shared" si="2"/>
        <v>0</v>
      </c>
      <c r="D83" s="71">
        <f>IF(ISNUMBER(MATCH(D$4,'Standardised Costs'!$E$97:$H97,0)),'Standardised Costs'!$C$97,0)*Calculations!$C$27</f>
        <v>0</v>
      </c>
      <c r="E83" s="71">
        <f>IF(ISNUMBER(MATCH(E$4,'Standardised Costs'!$E$97:$H97,0)),'Standardised Costs'!$C$97,0)*Calculations!$C$27</f>
        <v>0</v>
      </c>
      <c r="F83" s="71">
        <f>IF(ISNUMBER(MATCH(F$4,'Standardised Costs'!$E$97:$H97,0)),'Standardised Costs'!$C$97,0)*Calculations!$C$27</f>
        <v>0</v>
      </c>
      <c r="G83" s="71">
        <f>IF(ISNUMBER(MATCH(G$4,'Standardised Costs'!$E$97:$H97,0)),'Standardised Costs'!$C$97,0)*Calculations!$C$27</f>
        <v>0</v>
      </c>
      <c r="H83" s="71">
        <f>IF(ISNUMBER(MATCH(H$4,'Standardised Costs'!$E$97:$H97,0)),'Standardised Costs'!$C$97,0)*Calculations!$C$27</f>
        <v>0</v>
      </c>
      <c r="I83" s="71">
        <f>IF(ISNUMBER(MATCH(I$4,'Standardised Costs'!$E$97:$H97,0)),'Standardised Costs'!$C$97,0)*Calculations!$C$27</f>
        <v>0</v>
      </c>
      <c r="J83" s="71">
        <f>IF(ISNUMBER(MATCH(J$4,'Standardised Costs'!$E$97:$H97,0)),'Standardised Costs'!$C$97,0)*Calculations!$C$27</f>
        <v>0</v>
      </c>
      <c r="K83" s="71">
        <f>IF(ISNUMBER(MATCH(K$4,'Standardised Costs'!$E$97:$H97,0)),'Standardised Costs'!$C$97,0)*Calculations!$C$27</f>
        <v>0</v>
      </c>
      <c r="L83" s="71">
        <f>IF(ISNUMBER(MATCH(L$4,'Standardised Costs'!$E$97:$H97,0)),'Standardised Costs'!$C$97,0)*Calculations!$C$27</f>
        <v>0</v>
      </c>
      <c r="M83" s="71">
        <f>IF(ISNUMBER(MATCH(M$4,'Standardised Costs'!$E$97:$H97,0)),'Standardised Costs'!$C$97,0)*Calculations!$C$27</f>
        <v>0</v>
      </c>
      <c r="N83" s="71">
        <f>IF(ISNUMBER(MATCH(N$4,'Standardised Costs'!$E$97:$H97,0)),'Standardised Costs'!$C$97,0)*Calculations!$C$27</f>
        <v>0</v>
      </c>
      <c r="O83" s="71">
        <f>IF(ISNUMBER(MATCH(O$4,'Standardised Costs'!$E$97:$H97,0)),'Standardised Costs'!$C$97,0)*Calculations!$C$27</f>
        <v>0</v>
      </c>
      <c r="P83" s="71">
        <f>IF(ISNUMBER(MATCH(P$4,'Standardised Costs'!$E$97:$H97,0)),'Standardised Costs'!$C$97,0)*Calculations!$C$27</f>
        <v>0</v>
      </c>
      <c r="Q83" s="71">
        <f>IF(ISNUMBER(MATCH(Q$4,'Standardised Costs'!$E$97:$H97,0)),'Standardised Costs'!$C$97,0)*Calculations!$C$27</f>
        <v>0</v>
      </c>
      <c r="R83" s="71">
        <f>IF(ISNUMBER(MATCH(R$4,'Standardised Costs'!$E$97:$H97,0)),'Standardised Costs'!$C$97,0)*Calculations!$C$27</f>
        <v>0</v>
      </c>
      <c r="S83" s="71">
        <f>IF(ISNUMBER(MATCH(S$4,'Standardised Costs'!$E$97:$H97,0)),'Standardised Costs'!$C$97,0)*Calculations!$C$27</f>
        <v>0</v>
      </c>
      <c r="T83" s="71">
        <f>IF(ISNUMBER(MATCH(T$4,'Standardised Costs'!$E$97:$H97,0)),'Standardised Costs'!$C$97,0)*Calculations!$C$27</f>
        <v>0</v>
      </c>
      <c r="U83" s="71">
        <f>IF(ISNUMBER(MATCH(U$4,'Standardised Costs'!$E$97:$H97,0)),'Standardised Costs'!$C$97,0)*Calculations!$C$27</f>
        <v>0</v>
      </c>
      <c r="V83" s="71">
        <f>IF(ISNUMBER(MATCH(V$4,'Standardised Costs'!$E$97:$H97,0)),'Standardised Costs'!$C$97,0)*Calculations!$C$27</f>
        <v>0</v>
      </c>
      <c r="W83" s="71">
        <f>IF(ISNUMBER(MATCH(W$4,'Standardised Costs'!$E$97:$H97,0)),'Standardised Costs'!$C$97,0)*Calculations!$C$27</f>
        <v>0</v>
      </c>
      <c r="X83" s="71">
        <f>IF(ISNUMBER(MATCH(X$4,'Standardised Costs'!$E$97:$H97,0)),'Standardised Costs'!$C$97,0)*Calculations!$C$27</f>
        <v>0</v>
      </c>
      <c r="Y83" s="71">
        <f>IF(ISNUMBER(MATCH(Y$4,'Standardised Costs'!$E$97:$H97,0)),'Standardised Costs'!$C$97,0)*Calculations!$C$27</f>
        <v>0</v>
      </c>
      <c r="Z83" s="71">
        <f>IF(ISNUMBER(MATCH(Z$4,'Standardised Costs'!$E$97:$H97,0)),'Standardised Costs'!$C$97,0)*Calculations!$C$27</f>
        <v>0</v>
      </c>
      <c r="AA83" s="71">
        <f>IF(ISNUMBER(MATCH(AA$4,'Standardised Costs'!$E$97:$H97,0)),'Standardised Costs'!$C$97,0)*Calculations!$C$27</f>
        <v>0</v>
      </c>
      <c r="AB83" s="71">
        <f>IF(ISNUMBER(MATCH(AB$4,'Standardised Costs'!$E$97:$H97,0)),'Standardised Costs'!$C$97,0)*Calculations!$C$27</f>
        <v>0</v>
      </c>
      <c r="AC83" s="71">
        <f>IF(ISNUMBER(MATCH(AC$4,'Standardised Costs'!$E$97:$H97,0)),'Standardised Costs'!$C$97,0)*Calculations!$C$27</f>
        <v>0</v>
      </c>
      <c r="AD83" s="71">
        <f>IF(ISNUMBER(MATCH(AD$4,'Standardised Costs'!$E$97:$H97,0)),'Standardised Costs'!$C$97,0)*Calculations!$C$27</f>
        <v>0</v>
      </c>
      <c r="AE83" s="71">
        <f>IF(ISNUMBER(MATCH(AE$4,'Standardised Costs'!$E$97:$H97,0)),'Standardised Costs'!$C$97,0)*Calculations!$C$27</f>
        <v>0</v>
      </c>
      <c r="AF83" s="71">
        <f>IF(ISNUMBER(MATCH(AF$4,'Standardised Costs'!$E$97:$H97,0)),'Standardised Costs'!$C$97,0)*Calculations!$C$27</f>
        <v>0</v>
      </c>
      <c r="AG83" s="71">
        <f>IF(ISNUMBER(MATCH(AG$4,'Standardised Costs'!$E$97:$H97,0)),'Standardised Costs'!$C$97,0)*Calculations!$C$27</f>
        <v>0</v>
      </c>
      <c r="AH83" s="71">
        <f>IF(ISNUMBER(MATCH(AH$4,'Standardised Costs'!$E$97:$H97,0)),'Standardised Costs'!$C$97,0)*Calculations!$C$27</f>
        <v>0</v>
      </c>
      <c r="AI83" s="71">
        <f>IF(ISNUMBER(MATCH(AI$4,'Standardised Costs'!$E$97:$H97,0)),'Standardised Costs'!$C$97,0)*Calculations!$C$27</f>
        <v>0</v>
      </c>
      <c r="AJ83" s="71">
        <f>IF(ISNUMBER(MATCH(AJ$4,'Standardised Costs'!$E$97:$H97,0)),'Standardised Costs'!$C$97,0)*Calculations!$C$27</f>
        <v>0</v>
      </c>
      <c r="AK83" s="71">
        <f>IF(ISNUMBER(MATCH(AK$4,'Standardised Costs'!$E$97:$H97,0)),'Standardised Costs'!$C$97,0)*Calculations!$C$27</f>
        <v>0</v>
      </c>
      <c r="AL83" s="71">
        <f>IF(ISNUMBER(MATCH(AL$4,'Standardised Costs'!$E$97:$H97,0)),'Standardised Costs'!$C$97,0)*Calculations!$C$27</f>
        <v>0</v>
      </c>
      <c r="AM83" s="71">
        <f>IF(ISNUMBER(MATCH(AM$4,'Standardised Costs'!$E$97:$H97,0)),'Standardised Costs'!$C$97,0)*Calculations!$C$27</f>
        <v>0</v>
      </c>
      <c r="AN83" s="71">
        <f>IF(ISNUMBER(MATCH(AN$4,'Standardised Costs'!$E$97:$H97,0)),'Standardised Costs'!$C$97,0)*Calculations!$C$27</f>
        <v>0</v>
      </c>
      <c r="AO83" s="71">
        <f>IF(ISNUMBER(MATCH(AO$4,'Standardised Costs'!$E$97:$H97,0)),'Standardised Costs'!$C$97,0)*Calculations!$C$27</f>
        <v>0</v>
      </c>
      <c r="AP83" s="71">
        <f>IF(ISNUMBER(MATCH(AP$4,'Standardised Costs'!$E$97:$H97,0)),'Standardised Costs'!$C$97,0)*Calculations!$C$27</f>
        <v>0</v>
      </c>
      <c r="AQ83" s="71">
        <f>IF(ISNUMBER(MATCH(AQ$4,'Standardised Costs'!$E$97:$H97,0)),'Standardised Costs'!$C$97,0)*Calculations!$C$27</f>
        <v>0</v>
      </c>
      <c r="AR83" s="71">
        <f>IF(ISNUMBER(MATCH(AR$4,'Standardised Costs'!$E$97:$H97,0)),'Standardised Costs'!$C$97,0)*Calculations!$C$27</f>
        <v>0</v>
      </c>
      <c r="AS83" s="71">
        <f>IF(ISNUMBER(MATCH(AS$4,'Standardised Costs'!$E$97:$H97,0)),'Standardised Costs'!$C$97,0)*Calculations!$C$27</f>
        <v>0</v>
      </c>
      <c r="AT83" s="71">
        <f>IF(ISNUMBER(MATCH(AT$4,'Standardised Costs'!$E$97:$H97,0)),'Standardised Costs'!$C$97,0)*Calculations!$C$27</f>
        <v>0</v>
      </c>
      <c r="AU83" s="71">
        <f>IF(ISNUMBER(MATCH(AU$4,'Standardised Costs'!$E$97:$H97,0)),'Standardised Costs'!$C$97,0)*Calculations!$C$27</f>
        <v>0</v>
      </c>
      <c r="AV83" s="71">
        <f>IF(ISNUMBER(MATCH(AV$4,'Standardised Costs'!$E$97:$H97,0)),'Standardised Costs'!$C$97,0)*Calculations!$C$27</f>
        <v>0</v>
      </c>
      <c r="AW83" s="71">
        <f>IF(ISNUMBER(MATCH(AW$4,'Standardised Costs'!$E$97:$H97,0)),'Standardised Costs'!$C$97,0)*Calculations!$C$27</f>
        <v>0</v>
      </c>
      <c r="AX83" s="71">
        <f>IF(ISNUMBER(MATCH(AX$4,'Standardised Costs'!$E$97:$H97,0)),'Standardised Costs'!$C$97,0)*Calculations!$C$27</f>
        <v>0</v>
      </c>
      <c r="AY83" s="71">
        <f>IF(ISNUMBER(MATCH(AY$4,'Standardised Costs'!$E$97:$H97,0)),'Standardised Costs'!$C$97,0)*Calculations!$C$27</f>
        <v>0</v>
      </c>
      <c r="AZ83" s="71">
        <f>IF(ISNUMBER(MATCH(AZ$4,'Standardised Costs'!$E$97:$H97,0)),'Standardised Costs'!$C$97,0)*Calculations!$C$27</f>
        <v>0</v>
      </c>
      <c r="BA83" s="71">
        <f>IF(ISNUMBER(MATCH(BA$4,'Standardised Costs'!$E$97:$H97,0)),'Standardised Costs'!$C$97,0)*Calculations!$C$27</f>
        <v>0</v>
      </c>
      <c r="BB83" s="71">
        <f>IF(ISNUMBER(MATCH(BB$4,'Standardised Costs'!$E$97:$H97,0)),'Standardised Costs'!$C$97,0)*Calculations!$C$27</f>
        <v>0</v>
      </c>
      <c r="BC83" s="71">
        <f>IF(ISNUMBER(MATCH(BC$4,'Standardised Costs'!$E$97:$H97,0)),'Standardised Costs'!$C$97,0)*Calculations!$C$27</f>
        <v>0</v>
      </c>
      <c r="BD83" s="71">
        <f>IF(ISNUMBER(MATCH(BD$4,'Standardised Costs'!$E$97:$H97,0)),'Standardised Costs'!$C$97,0)*Calculations!$C$27</f>
        <v>0</v>
      </c>
      <c r="BE83" s="71">
        <f>IF(ISNUMBER(MATCH(BE$4,'Standardised Costs'!$E$97:$H97,0)),'Standardised Costs'!$C$97,0)*Calculations!$C$27</f>
        <v>0</v>
      </c>
      <c r="BF83" s="71">
        <f>IF(ISNUMBER(MATCH(BF$4,'Standardised Costs'!$E$97:$H97,0)),'Standardised Costs'!$C$97,0)*Calculations!$C$27</f>
        <v>0</v>
      </c>
      <c r="BG83" s="71">
        <f>IF(ISNUMBER(MATCH(BG$4,'Standardised Costs'!$E$97:$H97,0)),'Standardised Costs'!$C$97,0)*Calculations!$C$27</f>
        <v>0</v>
      </c>
      <c r="BH83" s="71">
        <f>IF(ISNUMBER(MATCH(BH$4,'Standardised Costs'!$E$97:$H97,0)),'Standardised Costs'!$C$97,0)*Calculations!$C$27</f>
        <v>0</v>
      </c>
      <c r="BI83" s="71">
        <f>IF(ISNUMBER(MATCH(BI$4,'Standardised Costs'!$E$97:$H97,0)),'Standardised Costs'!$C$97,0)*Calculations!$C$27</f>
        <v>0</v>
      </c>
      <c r="BJ83" s="71">
        <f>IF(ISNUMBER(MATCH(BJ$4,'Standardised Costs'!$E$97:$H97,0)),'Standardised Costs'!$C$97,0)*Calculations!$C$27</f>
        <v>0</v>
      </c>
      <c r="BK83" s="71">
        <f>IF(ISNUMBER(MATCH(BK$4,'Standardised Costs'!$E$97:$H97,0)),'Standardised Costs'!$C$97,0)*Calculations!$C$27</f>
        <v>0</v>
      </c>
      <c r="BL83" s="71">
        <f>IF(ISNUMBER(MATCH(BL$4,'Standardised Costs'!$E$97:$H97,0)),'Standardised Costs'!$C$97,0)*Calculations!$C$27</f>
        <v>0</v>
      </c>
      <c r="BM83" s="71">
        <f>IF(ISNUMBER(MATCH(BM$4,'Standardised Costs'!$E$97:$H97,0)),'Standardised Costs'!$C$97,0)*Calculations!$C$27</f>
        <v>0</v>
      </c>
      <c r="BN83" s="71">
        <f>IF(ISNUMBER(MATCH(BN$4,'Standardised Costs'!$E$97:$H97,0)),'Standardised Costs'!$C$97,0)*Calculations!$C$27</f>
        <v>0</v>
      </c>
      <c r="BO83" s="71">
        <f>IF(ISNUMBER(MATCH(BO$4,'Standardised Costs'!$E$97:$H97,0)),'Standardised Costs'!$C$97,0)*Calculations!$C$27</f>
        <v>0</v>
      </c>
      <c r="BP83" s="71">
        <f>IF(ISNUMBER(MATCH(BP$4,'Standardised Costs'!$E$97:$H97,0)),'Standardised Costs'!$C$97,0)*Calculations!$C$27</f>
        <v>0</v>
      </c>
      <c r="BQ83" s="71">
        <f>IF(ISNUMBER(MATCH(BQ$4,'Standardised Costs'!$E$97:$H97,0)),'Standardised Costs'!$C$97,0)*Calculations!$C$27</f>
        <v>0</v>
      </c>
      <c r="BR83" s="71">
        <f>IF(ISNUMBER(MATCH(BR$4,'Standardised Costs'!$E$97:$H97,0)),'Standardised Costs'!$C$97,0)*Calculations!$C$27</f>
        <v>0</v>
      </c>
      <c r="BS83" s="71">
        <f>IF(ISNUMBER(MATCH(BS$4,'Standardised Costs'!$E$97:$H97,0)),'Standardised Costs'!$C$97,0)*Calculations!$C$27</f>
        <v>0</v>
      </c>
      <c r="BT83" s="71">
        <f>IF(ISNUMBER(MATCH(BT$4,'Standardised Costs'!$E$97:$H97,0)),'Standardised Costs'!$C$97,0)*Calculations!$C$27</f>
        <v>0</v>
      </c>
      <c r="BU83" s="71">
        <f>IF(ISNUMBER(MATCH(BU$4,'Standardised Costs'!$E$97:$H97,0)),'Standardised Costs'!$C$97,0)*Calculations!$C$27</f>
        <v>0</v>
      </c>
      <c r="BV83" s="71">
        <f>IF(ISNUMBER(MATCH(BV$4,'Standardised Costs'!$E$97:$H97,0)),'Standardised Costs'!$C$97,0)*Calculations!$C$27</f>
        <v>0</v>
      </c>
      <c r="BW83" s="71">
        <f>IF(ISNUMBER(MATCH(BW$4,'Standardised Costs'!$E$97:$H97,0)),'Standardised Costs'!$C$97,0)*Calculations!$C$27</f>
        <v>0</v>
      </c>
      <c r="BX83" s="71">
        <f>IF(ISNUMBER(MATCH(BX$4,'Standardised Costs'!$E$97:$H97,0)),'Standardised Costs'!$C$97,0)*Calculations!$C$27</f>
        <v>0</v>
      </c>
      <c r="BY83" s="71">
        <f>IF(ISNUMBER(MATCH(BY$4,'Standardised Costs'!$E$97:$H97,0)),'Standardised Costs'!$C$97,0)*Calculations!$C$27</f>
        <v>0</v>
      </c>
      <c r="BZ83" s="71">
        <f>IF(ISNUMBER(MATCH(BZ$4,'Standardised Costs'!$E$97:$H97,0)),'Standardised Costs'!$C$97,0)*Calculations!$C$27</f>
        <v>0</v>
      </c>
      <c r="CA83" s="71">
        <f>IF(ISNUMBER(MATCH(CA$4,'Standardised Costs'!$E$97:$H97,0)),'Standardised Costs'!$C$97,0)*Calculations!$C$27</f>
        <v>0</v>
      </c>
      <c r="CB83" s="71">
        <f>IF(ISNUMBER(MATCH(CB$4,'Standardised Costs'!$E$97:$H97,0)),'Standardised Costs'!$C$97,0)*Calculations!$C$27</f>
        <v>0</v>
      </c>
      <c r="CC83" s="71">
        <f>IF(ISNUMBER(MATCH(CC$4,'Standardised Costs'!$E$97:$H97,0)),'Standardised Costs'!$C$97,0)*Calculations!$C$27</f>
        <v>0</v>
      </c>
      <c r="CD83" s="71">
        <f>IF(ISNUMBER(MATCH(CD$4,'Standardised Costs'!$E$97:$H97,0)),'Standardised Costs'!$C$97,0)*Calculations!$C$27</f>
        <v>0</v>
      </c>
      <c r="CE83" s="71">
        <f>IF(ISNUMBER(MATCH(CE$4,'Standardised Costs'!$E$97:$H97,0)),'Standardised Costs'!$C$97,0)*Calculations!$C$27</f>
        <v>0</v>
      </c>
      <c r="CF83" s="71">
        <f>IF(ISNUMBER(MATCH(CF$4,'Standardised Costs'!$E$97:$H97,0)),'Standardised Costs'!$C$97,0)*Calculations!$C$27</f>
        <v>0</v>
      </c>
      <c r="CG83" s="71">
        <f>IF(ISNUMBER(MATCH(CG$4,'Standardised Costs'!$E$97:$H97,0)),'Standardised Costs'!$C$97,0)*Calculations!$C$27</f>
        <v>0</v>
      </c>
      <c r="CH83" s="71">
        <f>IF(ISNUMBER(MATCH(CH$4,'Standardised Costs'!$E$97:$H97,0)),'Standardised Costs'!$C$97,0)*Calculations!$C$27</f>
        <v>0</v>
      </c>
      <c r="CI83" s="71">
        <f>IF(ISNUMBER(MATCH(CI$4,'Standardised Costs'!$E$97:$H97,0)),'Standardised Costs'!$C$97,0)*Calculations!$C$27</f>
        <v>0</v>
      </c>
      <c r="CJ83" s="71">
        <f>IF(ISNUMBER(MATCH(CJ$4,'Standardised Costs'!$E$97:$H97,0)),'Standardised Costs'!$C$97,0)*Calculations!$C$27</f>
        <v>0</v>
      </c>
      <c r="CK83" s="71">
        <f>IF(ISNUMBER(MATCH(CK$4,'Standardised Costs'!$E$97:$H97,0)),'Standardised Costs'!$C$97,0)*Calculations!$C$27</f>
        <v>0</v>
      </c>
      <c r="CL83" s="71">
        <f>IF(ISNUMBER(MATCH(CL$4,'Standardised Costs'!$E$97:$H97,0)),'Standardised Costs'!$C$97,0)*Calculations!$C$27</f>
        <v>0</v>
      </c>
      <c r="CM83" s="71">
        <f>IF(ISNUMBER(MATCH(CM$4,'Standardised Costs'!$E$97:$H97,0)),'Standardised Costs'!$C$97,0)*Calculations!$C$27</f>
        <v>0</v>
      </c>
      <c r="CN83" s="71">
        <f>IF(ISNUMBER(MATCH(CN$4,'Standardised Costs'!$E$97:$H97,0)),'Standardised Costs'!$C$97,0)*Calculations!$C$27</f>
        <v>0</v>
      </c>
      <c r="CO83" s="71">
        <f>IF(ISNUMBER(MATCH(CO$4,'Standardised Costs'!$E$97:$H97,0)),'Standardised Costs'!$C$97,0)*Calculations!$C$27</f>
        <v>0</v>
      </c>
      <c r="CP83" s="71">
        <f>IF(ISNUMBER(MATCH(CP$4,'Standardised Costs'!$E$97:$H97,0)),'Standardised Costs'!$C$97,0)*Calculations!$C$27</f>
        <v>0</v>
      </c>
      <c r="CQ83" s="71">
        <f>IF(ISNUMBER(MATCH(CQ$4,'Standardised Costs'!$E$97:$H97,0)),'Standardised Costs'!$C$97,0)*Calculations!$C$27</f>
        <v>0</v>
      </c>
      <c r="CR83" s="71">
        <f>IF(ISNUMBER(MATCH(CR$4,'Standardised Costs'!$E$97:$H97,0)),'Standardised Costs'!$C$97,0)*Calculations!$C$27</f>
        <v>0</v>
      </c>
      <c r="CS83" s="71">
        <f>IF(ISNUMBER(MATCH(CS$4,'Standardised Costs'!$E$97:$H97,0)),'Standardised Costs'!$C$97,0)*Calculations!$C$27</f>
        <v>0</v>
      </c>
      <c r="CT83" s="71">
        <f>IF(ISNUMBER(MATCH(CT$4,'Standardised Costs'!$E$97:$H97,0)),'Standardised Costs'!$C$97,0)*Calculations!$C$27</f>
        <v>0</v>
      </c>
      <c r="CU83" s="71">
        <f>IF(ISNUMBER(MATCH(CU$4,'Standardised Costs'!$E$97:$H97,0)),'Standardised Costs'!$C$97,0)*Calculations!$C$27</f>
        <v>0</v>
      </c>
      <c r="CV83" s="71">
        <f>IF(ISNUMBER(MATCH(CV$4,'Standardised Costs'!$E$97:$H97,0)),'Standardised Costs'!$C$97,0)*Calculations!$C$27</f>
        <v>0</v>
      </c>
      <c r="CW83" s="71">
        <f>IF(ISNUMBER(MATCH(CW$4,'Standardised Costs'!$E$97:$H97,0)),'Standardised Costs'!$C$97,0)*Calculations!$C$27</f>
        <v>0</v>
      </c>
      <c r="CX83" s="71">
        <f>IF(ISNUMBER(MATCH(CX$4,'Standardised Costs'!$E$97:$H97,0)),'Standardised Costs'!$C$97,0)*Calculations!$C$27</f>
        <v>0</v>
      </c>
      <c r="CY83" s="71">
        <f>IF(ISNUMBER(MATCH(CY$4,'Standardised Costs'!$E$97:$H97,0)),'Standardised Costs'!$C$97,0)*Calculations!$C$27</f>
        <v>0</v>
      </c>
    </row>
    <row r="84" spans="1:103" s="68" customFormat="1" ht="12.75" customHeight="1" x14ac:dyDescent="0.2">
      <c r="A84" s="331"/>
      <c r="B84" s="69" t="s">
        <v>257</v>
      </c>
      <c r="C84" s="72">
        <f t="shared" si="2"/>
        <v>0</v>
      </c>
      <c r="D84" s="71">
        <f>IF(ISNUMBER(MATCH(D$4,'Standardised Costs'!$E$98:$H98,0)),'Standardised Costs'!$C$98,0)*Inputs!$C$36</f>
        <v>0</v>
      </c>
      <c r="E84" s="71">
        <f>IF(ISNUMBER(MATCH(E$4,'Standardised Costs'!$E$98:$H98,0)),'Standardised Costs'!$C$98,0)*Inputs!$C$36</f>
        <v>0</v>
      </c>
      <c r="F84" s="71">
        <f>IF(ISNUMBER(MATCH(F$4,'Standardised Costs'!$E$98:$H98,0)),'Standardised Costs'!$C$98,0)*Inputs!$C$36</f>
        <v>0</v>
      </c>
      <c r="G84" s="71">
        <f>IF(ISNUMBER(MATCH(G$4,'Standardised Costs'!$E$98:$H98,0)),'Standardised Costs'!$C$98,0)*Inputs!$C$36</f>
        <v>0</v>
      </c>
      <c r="H84" s="71">
        <f>IF(ISNUMBER(MATCH(H$4,'Standardised Costs'!$E$98:$H98,0)),'Standardised Costs'!$C$98,0)*Inputs!$C$36</f>
        <v>0</v>
      </c>
      <c r="I84" s="71">
        <f>IF(ISNUMBER(MATCH(I$4,'Standardised Costs'!$E$98:$H98,0)),'Standardised Costs'!$C$98,0)*Inputs!$C$36</f>
        <v>0</v>
      </c>
      <c r="J84" s="71">
        <f>IF(ISNUMBER(MATCH(J$4,'Standardised Costs'!$E$98:$H98,0)),'Standardised Costs'!$C$98,0)*Inputs!$C$36</f>
        <v>0</v>
      </c>
      <c r="K84" s="71">
        <f>IF(ISNUMBER(MATCH(K$4,'Standardised Costs'!$E$98:$H98,0)),'Standardised Costs'!$C$98,0)*Inputs!$C$36</f>
        <v>0</v>
      </c>
      <c r="L84" s="71">
        <f>IF(ISNUMBER(MATCH(L$4,'Standardised Costs'!$E$98:$H98,0)),'Standardised Costs'!$C$98,0)*Inputs!$C$36</f>
        <v>0</v>
      </c>
      <c r="M84" s="71">
        <f>IF(ISNUMBER(MATCH(M$4,'Standardised Costs'!$E$98:$H98,0)),'Standardised Costs'!$C$98,0)*Inputs!$C$36</f>
        <v>0</v>
      </c>
      <c r="N84" s="71">
        <f>IF(ISNUMBER(MATCH(N$4,'Standardised Costs'!$E$98:$H98,0)),'Standardised Costs'!$C$98,0)*Inputs!$C$36</f>
        <v>0</v>
      </c>
      <c r="O84" s="71">
        <f>IF(ISNUMBER(MATCH(O$4,'Standardised Costs'!$E$98:$H98,0)),'Standardised Costs'!$C$98,0)*Inputs!$C$36</f>
        <v>0</v>
      </c>
      <c r="P84" s="71">
        <f>IF(ISNUMBER(MATCH(P$4,'Standardised Costs'!$E$98:$H98,0)),'Standardised Costs'!$C$98,0)*Inputs!$C$36</f>
        <v>0</v>
      </c>
      <c r="Q84" s="71">
        <f>IF(ISNUMBER(MATCH(Q$4,'Standardised Costs'!$E$98:$H98,0)),'Standardised Costs'!$C$98,0)*Inputs!$C$36</f>
        <v>0</v>
      </c>
      <c r="R84" s="71">
        <f>IF(ISNUMBER(MATCH(R$4,'Standardised Costs'!$E$98:$H98,0)),'Standardised Costs'!$C$98,0)*Inputs!$C$36</f>
        <v>0</v>
      </c>
      <c r="S84" s="71">
        <f>IF(ISNUMBER(MATCH(S$4,'Standardised Costs'!$E$98:$H98,0)),'Standardised Costs'!$C$98,0)*Inputs!$C$36</f>
        <v>0</v>
      </c>
      <c r="T84" s="71">
        <f>IF(ISNUMBER(MATCH(T$4,'Standardised Costs'!$E$98:$H98,0)),'Standardised Costs'!$C$98,0)*Inputs!$C$36</f>
        <v>0</v>
      </c>
      <c r="U84" s="71">
        <f>IF(ISNUMBER(MATCH(U$4,'Standardised Costs'!$E$98:$H98,0)),'Standardised Costs'!$C$98,0)*Inputs!$C$36</f>
        <v>0</v>
      </c>
      <c r="V84" s="71">
        <f>IF(ISNUMBER(MATCH(V$4,'Standardised Costs'!$E$98:$H98,0)),'Standardised Costs'!$C$98,0)*Inputs!$C$36</f>
        <v>0</v>
      </c>
      <c r="W84" s="71">
        <f>IF(ISNUMBER(MATCH(W$4,'Standardised Costs'!$E$98:$H98,0)),'Standardised Costs'!$C$98,0)*Inputs!$C$36</f>
        <v>0</v>
      </c>
      <c r="X84" s="71">
        <f>IF(ISNUMBER(MATCH(X$4,'Standardised Costs'!$E$98:$H98,0)),'Standardised Costs'!$C$98,0)*Inputs!$C$36</f>
        <v>0</v>
      </c>
      <c r="Y84" s="71">
        <f>IF(ISNUMBER(MATCH(Y$4,'Standardised Costs'!$E$98:$H98,0)),'Standardised Costs'!$C$98,0)*Inputs!$C$36</f>
        <v>0</v>
      </c>
      <c r="Z84" s="71">
        <f>IF(ISNUMBER(MATCH(Z$4,'Standardised Costs'!$E$98:$H98,0)),'Standardised Costs'!$C$98,0)*Inputs!$C$36</f>
        <v>0</v>
      </c>
      <c r="AA84" s="71">
        <f>IF(ISNUMBER(MATCH(AA$4,'Standardised Costs'!$E$98:$H98,0)),'Standardised Costs'!$C$98,0)*Inputs!$C$36</f>
        <v>0</v>
      </c>
      <c r="AB84" s="71">
        <f>IF(ISNUMBER(MATCH(AB$4,'Standardised Costs'!$E$98:$H98,0)),'Standardised Costs'!$C$98,0)*Inputs!$C$36</f>
        <v>0</v>
      </c>
      <c r="AC84" s="71">
        <f>IF(ISNUMBER(MATCH(AC$4,'Standardised Costs'!$E$98:$H98,0)),'Standardised Costs'!$C$98,0)*Inputs!$C$36</f>
        <v>0</v>
      </c>
      <c r="AD84" s="71">
        <f>IF(ISNUMBER(MATCH(AD$4,'Standardised Costs'!$E$98:$H98,0)),'Standardised Costs'!$C$98,0)*Inputs!$C$36</f>
        <v>0</v>
      </c>
      <c r="AE84" s="71">
        <f>IF(ISNUMBER(MATCH(AE$4,'Standardised Costs'!$E$98:$H98,0)),'Standardised Costs'!$C$98,0)*Inputs!$C$36</f>
        <v>0</v>
      </c>
      <c r="AF84" s="71">
        <f>IF(ISNUMBER(MATCH(AF$4,'Standardised Costs'!$E$98:$H98,0)),'Standardised Costs'!$C$98,0)*Inputs!$C$36</f>
        <v>0</v>
      </c>
      <c r="AG84" s="71">
        <f>IF(ISNUMBER(MATCH(AG$4,'Standardised Costs'!$E$98:$H98,0)),'Standardised Costs'!$C$98,0)*Inputs!$C$36</f>
        <v>0</v>
      </c>
      <c r="AH84" s="71">
        <f>IF(ISNUMBER(MATCH(AH$4,'Standardised Costs'!$E$98:$H98,0)),'Standardised Costs'!$C$98,0)*Inputs!$C$36</f>
        <v>0</v>
      </c>
      <c r="AI84" s="71">
        <f>IF(ISNUMBER(MATCH(AI$4,'Standardised Costs'!$E$98:$H98,0)),'Standardised Costs'!$C$98,0)*Inputs!$C$36</f>
        <v>0</v>
      </c>
      <c r="AJ84" s="71">
        <f>IF(ISNUMBER(MATCH(AJ$4,'Standardised Costs'!$E$98:$H98,0)),'Standardised Costs'!$C$98,0)*Inputs!$C$36</f>
        <v>0</v>
      </c>
      <c r="AK84" s="71">
        <f>IF(ISNUMBER(MATCH(AK$4,'Standardised Costs'!$E$98:$H98,0)),'Standardised Costs'!$C$98,0)*Inputs!$C$36</f>
        <v>0</v>
      </c>
      <c r="AL84" s="71">
        <f>IF(ISNUMBER(MATCH(AL$4,'Standardised Costs'!$E$98:$H98,0)),'Standardised Costs'!$C$98,0)*Inputs!$C$36</f>
        <v>0</v>
      </c>
      <c r="AM84" s="71">
        <f>IF(ISNUMBER(MATCH(AM$4,'Standardised Costs'!$E$98:$H98,0)),'Standardised Costs'!$C$98,0)*Inputs!$C$36</f>
        <v>0</v>
      </c>
      <c r="AN84" s="71">
        <f>IF(ISNUMBER(MATCH(AN$4,'Standardised Costs'!$E$98:$H98,0)),'Standardised Costs'!$C$98,0)*Inputs!$C$36</f>
        <v>0</v>
      </c>
      <c r="AO84" s="71">
        <f>IF(ISNUMBER(MATCH(AO$4,'Standardised Costs'!$E$98:$H98,0)),'Standardised Costs'!$C$98,0)*Inputs!$C$36</f>
        <v>0</v>
      </c>
      <c r="AP84" s="71">
        <f>IF(ISNUMBER(MATCH(AP$4,'Standardised Costs'!$E$98:$H98,0)),'Standardised Costs'!$C$98,0)*Inputs!$C$36</f>
        <v>0</v>
      </c>
      <c r="AQ84" s="71">
        <f>IF(ISNUMBER(MATCH(AQ$4,'Standardised Costs'!$E$98:$H98,0)),'Standardised Costs'!$C$98,0)*Inputs!$C$36</f>
        <v>0</v>
      </c>
      <c r="AR84" s="71">
        <f>IF(ISNUMBER(MATCH(AR$4,'Standardised Costs'!$E$98:$H98,0)),'Standardised Costs'!$C$98,0)*Inputs!$C$36</f>
        <v>0</v>
      </c>
      <c r="AS84" s="71">
        <f>IF(ISNUMBER(MATCH(AS$4,'Standardised Costs'!$E$98:$H98,0)),'Standardised Costs'!$C$98,0)*Inputs!$C$36</f>
        <v>0</v>
      </c>
      <c r="AT84" s="71">
        <f>IF(ISNUMBER(MATCH(AT$4,'Standardised Costs'!$E$98:$H98,0)),'Standardised Costs'!$C$98,0)*Inputs!$C$36</f>
        <v>0</v>
      </c>
      <c r="AU84" s="71">
        <f>IF(ISNUMBER(MATCH(AU$4,'Standardised Costs'!$E$98:$H98,0)),'Standardised Costs'!$C$98,0)*Inputs!$C$36</f>
        <v>0</v>
      </c>
      <c r="AV84" s="71">
        <f>IF(ISNUMBER(MATCH(AV$4,'Standardised Costs'!$E$98:$H98,0)),'Standardised Costs'!$C$98,0)*Inputs!$C$36</f>
        <v>0</v>
      </c>
      <c r="AW84" s="71">
        <f>IF(ISNUMBER(MATCH(AW$4,'Standardised Costs'!$E$98:$H98,0)),'Standardised Costs'!$C$98,0)*Inputs!$C$36</f>
        <v>0</v>
      </c>
      <c r="AX84" s="71">
        <f>IF(ISNUMBER(MATCH(AX$4,'Standardised Costs'!$E$98:$H98,0)),'Standardised Costs'!$C$98,0)*Inputs!$C$36</f>
        <v>0</v>
      </c>
      <c r="AY84" s="71">
        <f>IF(ISNUMBER(MATCH(AY$4,'Standardised Costs'!$E$98:$H98,0)),'Standardised Costs'!$C$98,0)*Inputs!$C$36</f>
        <v>0</v>
      </c>
      <c r="AZ84" s="71">
        <f>IF(ISNUMBER(MATCH(AZ$4,'Standardised Costs'!$E$98:$H98,0)),'Standardised Costs'!$C$98,0)*Inputs!$C$36</f>
        <v>0</v>
      </c>
      <c r="BA84" s="71">
        <f>IF(ISNUMBER(MATCH(BA$4,'Standardised Costs'!$E$98:$H98,0)),'Standardised Costs'!$C$98,0)*Inputs!$C$36</f>
        <v>0</v>
      </c>
      <c r="BB84" s="71">
        <f>IF(ISNUMBER(MATCH(BB$4,'Standardised Costs'!$E$98:$H98,0)),'Standardised Costs'!$C$98,0)*Inputs!$C$36</f>
        <v>0</v>
      </c>
      <c r="BC84" s="71">
        <f>IF(ISNUMBER(MATCH(BC$4,'Standardised Costs'!$E$98:$H98,0)),'Standardised Costs'!$C$98,0)*Inputs!$C$36</f>
        <v>0</v>
      </c>
      <c r="BD84" s="71">
        <f>IF(ISNUMBER(MATCH(BD$4,'Standardised Costs'!$E$98:$H98,0)),'Standardised Costs'!$C$98,0)*Inputs!$C$36</f>
        <v>0</v>
      </c>
      <c r="BE84" s="71">
        <f>IF(ISNUMBER(MATCH(BE$4,'Standardised Costs'!$E$98:$H98,0)),'Standardised Costs'!$C$98,0)*Inputs!$C$36</f>
        <v>0</v>
      </c>
      <c r="BF84" s="71">
        <f>IF(ISNUMBER(MATCH(BF$4,'Standardised Costs'!$E$98:$H98,0)),'Standardised Costs'!$C$98,0)*Inputs!$C$36</f>
        <v>0</v>
      </c>
      <c r="BG84" s="71">
        <f>IF(ISNUMBER(MATCH(BG$4,'Standardised Costs'!$E$98:$H98,0)),'Standardised Costs'!$C$98,0)*Inputs!$C$36</f>
        <v>0</v>
      </c>
      <c r="BH84" s="71">
        <f>IF(ISNUMBER(MATCH(BH$4,'Standardised Costs'!$E$98:$H98,0)),'Standardised Costs'!$C$98,0)*Inputs!$C$36</f>
        <v>0</v>
      </c>
      <c r="BI84" s="71">
        <f>IF(ISNUMBER(MATCH(BI$4,'Standardised Costs'!$E$98:$H98,0)),'Standardised Costs'!$C$98,0)*Inputs!$C$36</f>
        <v>0</v>
      </c>
      <c r="BJ84" s="71">
        <f>IF(ISNUMBER(MATCH(BJ$4,'Standardised Costs'!$E$98:$H98,0)),'Standardised Costs'!$C$98,0)*Inputs!$C$36</f>
        <v>0</v>
      </c>
      <c r="BK84" s="71">
        <f>IF(ISNUMBER(MATCH(BK$4,'Standardised Costs'!$E$98:$H98,0)),'Standardised Costs'!$C$98,0)*Inputs!$C$36</f>
        <v>0</v>
      </c>
      <c r="BL84" s="71">
        <f>IF(ISNUMBER(MATCH(BL$4,'Standardised Costs'!$E$98:$H98,0)),'Standardised Costs'!$C$98,0)*Inputs!$C$36</f>
        <v>0</v>
      </c>
      <c r="BM84" s="71">
        <f>IF(ISNUMBER(MATCH(BM$4,'Standardised Costs'!$E$98:$H98,0)),'Standardised Costs'!$C$98,0)*Inputs!$C$36</f>
        <v>0</v>
      </c>
      <c r="BN84" s="71">
        <f>IF(ISNUMBER(MATCH(BN$4,'Standardised Costs'!$E$98:$H98,0)),'Standardised Costs'!$C$98,0)*Inputs!$C$36</f>
        <v>0</v>
      </c>
      <c r="BO84" s="71">
        <f>IF(ISNUMBER(MATCH(BO$4,'Standardised Costs'!$E$98:$H98,0)),'Standardised Costs'!$C$98,0)*Inputs!$C$36</f>
        <v>0</v>
      </c>
      <c r="BP84" s="71">
        <f>IF(ISNUMBER(MATCH(BP$4,'Standardised Costs'!$E$98:$H98,0)),'Standardised Costs'!$C$98,0)*Inputs!$C$36</f>
        <v>0</v>
      </c>
      <c r="BQ84" s="71">
        <f>IF(ISNUMBER(MATCH(BQ$4,'Standardised Costs'!$E$98:$H98,0)),'Standardised Costs'!$C$98,0)*Inputs!$C$36</f>
        <v>0</v>
      </c>
      <c r="BR84" s="71">
        <f>IF(ISNUMBER(MATCH(BR$4,'Standardised Costs'!$E$98:$H98,0)),'Standardised Costs'!$C$98,0)*Inputs!$C$36</f>
        <v>0</v>
      </c>
      <c r="BS84" s="71">
        <f>IF(ISNUMBER(MATCH(BS$4,'Standardised Costs'!$E$98:$H98,0)),'Standardised Costs'!$C$98,0)*Inputs!$C$36</f>
        <v>0</v>
      </c>
      <c r="BT84" s="71">
        <f>IF(ISNUMBER(MATCH(BT$4,'Standardised Costs'!$E$98:$H98,0)),'Standardised Costs'!$C$98,0)*Inputs!$C$36</f>
        <v>0</v>
      </c>
      <c r="BU84" s="71">
        <f>IF(ISNUMBER(MATCH(BU$4,'Standardised Costs'!$E$98:$H98,0)),'Standardised Costs'!$C$98,0)*Inputs!$C$36</f>
        <v>0</v>
      </c>
      <c r="BV84" s="71">
        <f>IF(ISNUMBER(MATCH(BV$4,'Standardised Costs'!$E$98:$H98,0)),'Standardised Costs'!$C$98,0)*Inputs!$C$36</f>
        <v>0</v>
      </c>
      <c r="BW84" s="71">
        <f>IF(ISNUMBER(MATCH(BW$4,'Standardised Costs'!$E$98:$H98,0)),'Standardised Costs'!$C$98,0)*Inputs!$C$36</f>
        <v>0</v>
      </c>
      <c r="BX84" s="71">
        <f>IF(ISNUMBER(MATCH(BX$4,'Standardised Costs'!$E$98:$H98,0)),'Standardised Costs'!$C$98,0)*Inputs!$C$36</f>
        <v>0</v>
      </c>
      <c r="BY84" s="71">
        <f>IF(ISNUMBER(MATCH(BY$4,'Standardised Costs'!$E$98:$H98,0)),'Standardised Costs'!$C$98,0)*Inputs!$C$36</f>
        <v>0</v>
      </c>
      <c r="BZ84" s="71">
        <f>IF(ISNUMBER(MATCH(BZ$4,'Standardised Costs'!$E$98:$H98,0)),'Standardised Costs'!$C$98,0)*Inputs!$C$36</f>
        <v>0</v>
      </c>
      <c r="CA84" s="71">
        <f>IF(ISNUMBER(MATCH(CA$4,'Standardised Costs'!$E$98:$H98,0)),'Standardised Costs'!$C$98,0)*Inputs!$C$36</f>
        <v>0</v>
      </c>
      <c r="CB84" s="71">
        <f>IF(ISNUMBER(MATCH(CB$4,'Standardised Costs'!$E$98:$H98,0)),'Standardised Costs'!$C$98,0)*Inputs!$C$36</f>
        <v>0</v>
      </c>
      <c r="CC84" s="71">
        <f>IF(ISNUMBER(MATCH(CC$4,'Standardised Costs'!$E$98:$H98,0)),'Standardised Costs'!$C$98,0)*Inputs!$C$36</f>
        <v>0</v>
      </c>
      <c r="CD84" s="71">
        <f>IF(ISNUMBER(MATCH(CD$4,'Standardised Costs'!$E$98:$H98,0)),'Standardised Costs'!$C$98,0)*Inputs!$C$36</f>
        <v>0</v>
      </c>
      <c r="CE84" s="71">
        <f>IF(ISNUMBER(MATCH(CE$4,'Standardised Costs'!$E$98:$H98,0)),'Standardised Costs'!$C$98,0)*Inputs!$C$36</f>
        <v>0</v>
      </c>
      <c r="CF84" s="71">
        <f>IF(ISNUMBER(MATCH(CF$4,'Standardised Costs'!$E$98:$H98,0)),'Standardised Costs'!$C$98,0)*Inputs!$C$36</f>
        <v>0</v>
      </c>
      <c r="CG84" s="71">
        <f>IF(ISNUMBER(MATCH(CG$4,'Standardised Costs'!$E$98:$H98,0)),'Standardised Costs'!$C$98,0)*Inputs!$C$36</f>
        <v>0</v>
      </c>
      <c r="CH84" s="71">
        <f>IF(ISNUMBER(MATCH(CH$4,'Standardised Costs'!$E$98:$H98,0)),'Standardised Costs'!$C$98,0)*Inputs!$C$36</f>
        <v>0</v>
      </c>
      <c r="CI84" s="71">
        <f>IF(ISNUMBER(MATCH(CI$4,'Standardised Costs'!$E$98:$H98,0)),'Standardised Costs'!$C$98,0)*Inputs!$C$36</f>
        <v>0</v>
      </c>
      <c r="CJ84" s="71">
        <f>IF(ISNUMBER(MATCH(CJ$4,'Standardised Costs'!$E$98:$H98,0)),'Standardised Costs'!$C$98,0)*Inputs!$C$36</f>
        <v>0</v>
      </c>
      <c r="CK84" s="71">
        <f>IF(ISNUMBER(MATCH(CK$4,'Standardised Costs'!$E$98:$H98,0)),'Standardised Costs'!$C$98,0)*Inputs!$C$36</f>
        <v>0</v>
      </c>
      <c r="CL84" s="71">
        <f>IF(ISNUMBER(MATCH(CL$4,'Standardised Costs'!$E$98:$H98,0)),'Standardised Costs'!$C$98,0)*Inputs!$C$36</f>
        <v>0</v>
      </c>
      <c r="CM84" s="71">
        <f>IF(ISNUMBER(MATCH(CM$4,'Standardised Costs'!$E$98:$H98,0)),'Standardised Costs'!$C$98,0)*Inputs!$C$36</f>
        <v>0</v>
      </c>
      <c r="CN84" s="71">
        <f>IF(ISNUMBER(MATCH(CN$4,'Standardised Costs'!$E$98:$H98,0)),'Standardised Costs'!$C$98,0)*Inputs!$C$36</f>
        <v>0</v>
      </c>
      <c r="CO84" s="71">
        <f>IF(ISNUMBER(MATCH(CO$4,'Standardised Costs'!$E$98:$H98,0)),'Standardised Costs'!$C$98,0)*Inputs!$C$36</f>
        <v>0</v>
      </c>
      <c r="CP84" s="71">
        <f>IF(ISNUMBER(MATCH(CP$4,'Standardised Costs'!$E$98:$H98,0)),'Standardised Costs'!$C$98,0)*Inputs!$C$36</f>
        <v>0</v>
      </c>
      <c r="CQ84" s="71">
        <f>IF(ISNUMBER(MATCH(CQ$4,'Standardised Costs'!$E$98:$H98,0)),'Standardised Costs'!$C$98,0)*Inputs!$C$36</f>
        <v>0</v>
      </c>
      <c r="CR84" s="71">
        <f>IF(ISNUMBER(MATCH(CR$4,'Standardised Costs'!$E$98:$H98,0)),'Standardised Costs'!$C$98,0)*Inputs!$C$36</f>
        <v>0</v>
      </c>
      <c r="CS84" s="71">
        <f>IF(ISNUMBER(MATCH(CS$4,'Standardised Costs'!$E$98:$H98,0)),'Standardised Costs'!$C$98,0)*Inputs!$C$36</f>
        <v>0</v>
      </c>
      <c r="CT84" s="71">
        <f>IF(ISNUMBER(MATCH(CT$4,'Standardised Costs'!$E$98:$H98,0)),'Standardised Costs'!$C$98,0)*Inputs!$C$36</f>
        <v>0</v>
      </c>
      <c r="CU84" s="71">
        <f>IF(ISNUMBER(MATCH(CU$4,'Standardised Costs'!$E$98:$H98,0)),'Standardised Costs'!$C$98,0)*Inputs!$C$36</f>
        <v>0</v>
      </c>
      <c r="CV84" s="71">
        <f>IF(ISNUMBER(MATCH(CV$4,'Standardised Costs'!$E$98:$H98,0)),'Standardised Costs'!$C$98,0)*Inputs!$C$36</f>
        <v>0</v>
      </c>
      <c r="CW84" s="71">
        <f>IF(ISNUMBER(MATCH(CW$4,'Standardised Costs'!$E$98:$H98,0)),'Standardised Costs'!$C$98,0)*Inputs!$C$36</f>
        <v>0</v>
      </c>
      <c r="CX84" s="71">
        <f>IF(ISNUMBER(MATCH(CX$4,'Standardised Costs'!$E$98:$H98,0)),'Standardised Costs'!$C$98,0)*Inputs!$C$36</f>
        <v>0</v>
      </c>
      <c r="CY84" s="71">
        <f>IF(ISNUMBER(MATCH(CY$4,'Standardised Costs'!$E$98:$H98,0)),'Standardised Costs'!$C$98,0)*Inputs!$C$36</f>
        <v>0</v>
      </c>
    </row>
    <row r="85" spans="1:103" s="68" customFormat="1" ht="12.75" customHeight="1" x14ac:dyDescent="0.2">
      <c r="A85" s="331"/>
      <c r="B85" s="69" t="s">
        <v>258</v>
      </c>
      <c r="C85" s="72">
        <f t="shared" si="2"/>
        <v>0</v>
      </c>
      <c r="D85" s="71">
        <f>IF(ISNUMBER(MATCH(D$4,'Standardised Costs'!$E$99:$H99,0)),'Standardised Costs'!$C$99,0)*Inputs!$C$35</f>
        <v>0</v>
      </c>
      <c r="E85" s="71">
        <f>IF(ISNUMBER(MATCH(E$4,'Standardised Costs'!$E$99:$H99,0)),'Standardised Costs'!$C$99,0)*Inputs!$C$35</f>
        <v>0</v>
      </c>
      <c r="F85" s="71">
        <f>IF(ISNUMBER(MATCH(F$4,'Standardised Costs'!$E$99:$H99,0)),'Standardised Costs'!$C$99,0)*Inputs!$C$35</f>
        <v>0</v>
      </c>
      <c r="G85" s="71">
        <f>IF(ISNUMBER(MATCH(G$4,'Standardised Costs'!$E$99:$H99,0)),'Standardised Costs'!$C$99,0)*Inputs!$C$35</f>
        <v>0</v>
      </c>
      <c r="H85" s="71">
        <f>IF(ISNUMBER(MATCH(H$4,'Standardised Costs'!$E$99:$H99,0)),'Standardised Costs'!$C$99,0)*Inputs!$C$35</f>
        <v>0</v>
      </c>
      <c r="I85" s="71">
        <f>IF(ISNUMBER(MATCH(I$4,'Standardised Costs'!$E$99:$H99,0)),'Standardised Costs'!$C$99,0)*Inputs!$C$35</f>
        <v>0</v>
      </c>
      <c r="J85" s="71">
        <f>IF(ISNUMBER(MATCH(J$4,'Standardised Costs'!$E$99:$H99,0)),'Standardised Costs'!$C$99,0)*Inputs!$C$35</f>
        <v>0</v>
      </c>
      <c r="K85" s="71">
        <f>IF(ISNUMBER(MATCH(K$4,'Standardised Costs'!$E$99:$H99,0)),'Standardised Costs'!$C$99,0)*Inputs!$C$35</f>
        <v>0</v>
      </c>
      <c r="L85" s="71">
        <f>IF(ISNUMBER(MATCH(L$4,'Standardised Costs'!$E$99:$H99,0)),'Standardised Costs'!$C$99,0)*Inputs!$C$35</f>
        <v>0</v>
      </c>
      <c r="M85" s="71">
        <f>IF(ISNUMBER(MATCH(M$4,'Standardised Costs'!$E$99:$H99,0)),'Standardised Costs'!$C$99,0)*Inputs!$C$35</f>
        <v>0</v>
      </c>
      <c r="N85" s="71">
        <f>IF(ISNUMBER(MATCH(N$4,'Standardised Costs'!$E$99:$H99,0)),'Standardised Costs'!$C$99,0)*Inputs!$C$35</f>
        <v>0</v>
      </c>
      <c r="O85" s="71">
        <f>IF(ISNUMBER(MATCH(O$4,'Standardised Costs'!$E$99:$H99,0)),'Standardised Costs'!$C$99,0)*Inputs!$C$35</f>
        <v>0</v>
      </c>
      <c r="P85" s="71">
        <f>IF(ISNUMBER(MATCH(P$4,'Standardised Costs'!$E$99:$H99,0)),'Standardised Costs'!$C$99,0)*Inputs!$C$35</f>
        <v>0</v>
      </c>
      <c r="Q85" s="71">
        <f>IF(ISNUMBER(MATCH(Q$4,'Standardised Costs'!$E$99:$H99,0)),'Standardised Costs'!$C$99,0)*Inputs!$C$35</f>
        <v>0</v>
      </c>
      <c r="R85" s="71">
        <f>IF(ISNUMBER(MATCH(R$4,'Standardised Costs'!$E$99:$H99,0)),'Standardised Costs'!$C$99,0)*Inputs!$C$35</f>
        <v>0</v>
      </c>
      <c r="S85" s="71">
        <f>IF(ISNUMBER(MATCH(S$4,'Standardised Costs'!$E$99:$H99,0)),'Standardised Costs'!$C$99,0)*Inputs!$C$35</f>
        <v>0</v>
      </c>
      <c r="T85" s="71">
        <f>IF(ISNUMBER(MATCH(T$4,'Standardised Costs'!$E$99:$H99,0)),'Standardised Costs'!$C$99,0)*Inputs!$C$35</f>
        <v>0</v>
      </c>
      <c r="U85" s="71">
        <f>IF(ISNUMBER(MATCH(U$4,'Standardised Costs'!$E$99:$H99,0)),'Standardised Costs'!$C$99,0)*Inputs!$C$35</f>
        <v>0</v>
      </c>
      <c r="V85" s="71">
        <f>IF(ISNUMBER(MATCH(V$4,'Standardised Costs'!$E$99:$H99,0)),'Standardised Costs'!$C$99,0)*Inputs!$C$35</f>
        <v>0</v>
      </c>
      <c r="W85" s="71">
        <f>IF(ISNUMBER(MATCH(W$4,'Standardised Costs'!$E$99:$H99,0)),'Standardised Costs'!$C$99,0)*Inputs!$C$35</f>
        <v>0</v>
      </c>
      <c r="X85" s="71">
        <f>IF(ISNUMBER(MATCH(X$4,'Standardised Costs'!$E$99:$H99,0)),'Standardised Costs'!$C$99,0)*Inputs!$C$35</f>
        <v>0</v>
      </c>
      <c r="Y85" s="71">
        <f>IF(ISNUMBER(MATCH(Y$4,'Standardised Costs'!$E$99:$H99,0)),'Standardised Costs'!$C$99,0)*Inputs!$C$35</f>
        <v>0</v>
      </c>
      <c r="Z85" s="71">
        <f>IF(ISNUMBER(MATCH(Z$4,'Standardised Costs'!$E$99:$H99,0)),'Standardised Costs'!$C$99,0)*Inputs!$C$35</f>
        <v>0</v>
      </c>
      <c r="AA85" s="71">
        <f>IF(ISNUMBER(MATCH(AA$4,'Standardised Costs'!$E$99:$H99,0)),'Standardised Costs'!$C$99,0)*Inputs!$C$35</f>
        <v>0</v>
      </c>
      <c r="AB85" s="71">
        <f>IF(ISNUMBER(MATCH(AB$4,'Standardised Costs'!$E$99:$H99,0)),'Standardised Costs'!$C$99,0)*Inputs!$C$35</f>
        <v>0</v>
      </c>
      <c r="AC85" s="71">
        <f>IF(ISNUMBER(MATCH(AC$4,'Standardised Costs'!$E$99:$H99,0)),'Standardised Costs'!$C$99,0)*Inputs!$C$35</f>
        <v>0</v>
      </c>
      <c r="AD85" s="71">
        <f>IF(ISNUMBER(MATCH(AD$4,'Standardised Costs'!$E$99:$H99,0)),'Standardised Costs'!$C$99,0)*Inputs!$C$35</f>
        <v>0</v>
      </c>
      <c r="AE85" s="71">
        <f>IF(ISNUMBER(MATCH(AE$4,'Standardised Costs'!$E$99:$H99,0)),'Standardised Costs'!$C$99,0)*Inputs!$C$35</f>
        <v>0</v>
      </c>
      <c r="AF85" s="71">
        <f>IF(ISNUMBER(MATCH(AF$4,'Standardised Costs'!$E$99:$H99,0)),'Standardised Costs'!$C$99,0)*Inputs!$C$35</f>
        <v>0</v>
      </c>
      <c r="AG85" s="71">
        <f>IF(ISNUMBER(MATCH(AG$4,'Standardised Costs'!$E$99:$H99,0)),'Standardised Costs'!$C$99,0)*Inputs!$C$35</f>
        <v>0</v>
      </c>
      <c r="AH85" s="71">
        <f>IF(ISNUMBER(MATCH(AH$4,'Standardised Costs'!$E$99:$H99,0)),'Standardised Costs'!$C$99,0)*Inputs!$C$35</f>
        <v>0</v>
      </c>
      <c r="AI85" s="71">
        <f>IF(ISNUMBER(MATCH(AI$4,'Standardised Costs'!$E$99:$H99,0)),'Standardised Costs'!$C$99,0)*Inputs!$C$35</f>
        <v>0</v>
      </c>
      <c r="AJ85" s="71">
        <f>IF(ISNUMBER(MATCH(AJ$4,'Standardised Costs'!$E$99:$H99,0)),'Standardised Costs'!$C$99,0)*Inputs!$C$35</f>
        <v>0</v>
      </c>
      <c r="AK85" s="71">
        <f>IF(ISNUMBER(MATCH(AK$4,'Standardised Costs'!$E$99:$H99,0)),'Standardised Costs'!$C$99,0)*Inputs!$C$35</f>
        <v>0</v>
      </c>
      <c r="AL85" s="71">
        <f>IF(ISNUMBER(MATCH(AL$4,'Standardised Costs'!$E$99:$H99,0)),'Standardised Costs'!$C$99,0)*Inputs!$C$35</f>
        <v>0</v>
      </c>
      <c r="AM85" s="71">
        <f>IF(ISNUMBER(MATCH(AM$4,'Standardised Costs'!$E$99:$H99,0)),'Standardised Costs'!$C$99,0)*Inputs!$C$35</f>
        <v>0</v>
      </c>
      <c r="AN85" s="71">
        <f>IF(ISNUMBER(MATCH(AN$4,'Standardised Costs'!$E$99:$H99,0)),'Standardised Costs'!$C$99,0)*Inputs!$C$35</f>
        <v>0</v>
      </c>
      <c r="AO85" s="71">
        <f>IF(ISNUMBER(MATCH(AO$4,'Standardised Costs'!$E$99:$H99,0)),'Standardised Costs'!$C$99,0)*Inputs!$C$35</f>
        <v>0</v>
      </c>
      <c r="AP85" s="71">
        <f>IF(ISNUMBER(MATCH(AP$4,'Standardised Costs'!$E$99:$H99,0)),'Standardised Costs'!$C$99,0)*Inputs!$C$35</f>
        <v>0</v>
      </c>
      <c r="AQ85" s="71">
        <f>IF(ISNUMBER(MATCH(AQ$4,'Standardised Costs'!$E$99:$H99,0)),'Standardised Costs'!$C$99,0)*Inputs!$C$35</f>
        <v>0</v>
      </c>
      <c r="AR85" s="71">
        <f>IF(ISNUMBER(MATCH(AR$4,'Standardised Costs'!$E$99:$H99,0)),'Standardised Costs'!$C$99,0)*Inputs!$C$35</f>
        <v>0</v>
      </c>
      <c r="AS85" s="71">
        <f>IF(ISNUMBER(MATCH(AS$4,'Standardised Costs'!$E$99:$H99,0)),'Standardised Costs'!$C$99,0)*Inputs!$C$35</f>
        <v>0</v>
      </c>
      <c r="AT85" s="71">
        <f>IF(ISNUMBER(MATCH(AT$4,'Standardised Costs'!$E$99:$H99,0)),'Standardised Costs'!$C$99,0)*Inputs!$C$35</f>
        <v>0</v>
      </c>
      <c r="AU85" s="71">
        <f>IF(ISNUMBER(MATCH(AU$4,'Standardised Costs'!$E$99:$H99,0)),'Standardised Costs'!$C$99,0)*Inputs!$C$35</f>
        <v>0</v>
      </c>
      <c r="AV85" s="71">
        <f>IF(ISNUMBER(MATCH(AV$4,'Standardised Costs'!$E$99:$H99,0)),'Standardised Costs'!$C$99,0)*Inputs!$C$35</f>
        <v>0</v>
      </c>
      <c r="AW85" s="71">
        <f>IF(ISNUMBER(MATCH(AW$4,'Standardised Costs'!$E$99:$H99,0)),'Standardised Costs'!$C$99,0)*Inputs!$C$35</f>
        <v>0</v>
      </c>
      <c r="AX85" s="71">
        <f>IF(ISNUMBER(MATCH(AX$4,'Standardised Costs'!$E$99:$H99,0)),'Standardised Costs'!$C$99,0)*Inputs!$C$35</f>
        <v>0</v>
      </c>
      <c r="AY85" s="71">
        <f>IF(ISNUMBER(MATCH(AY$4,'Standardised Costs'!$E$99:$H99,0)),'Standardised Costs'!$C$99,0)*Inputs!$C$35</f>
        <v>0</v>
      </c>
      <c r="AZ85" s="71">
        <f>IF(ISNUMBER(MATCH(AZ$4,'Standardised Costs'!$E$99:$H99,0)),'Standardised Costs'!$C$99,0)*Inputs!$C$35</f>
        <v>0</v>
      </c>
      <c r="BA85" s="71">
        <f>IF(ISNUMBER(MATCH(BA$4,'Standardised Costs'!$E$99:$H99,0)),'Standardised Costs'!$C$99,0)*Inputs!$C$35</f>
        <v>0</v>
      </c>
      <c r="BB85" s="71">
        <f>IF(ISNUMBER(MATCH(BB$4,'Standardised Costs'!$E$99:$H99,0)),'Standardised Costs'!$C$99,0)*Inputs!$C$35</f>
        <v>0</v>
      </c>
      <c r="BC85" s="71">
        <f>IF(ISNUMBER(MATCH(BC$4,'Standardised Costs'!$E$99:$H99,0)),'Standardised Costs'!$C$99,0)*Inputs!$C$35</f>
        <v>0</v>
      </c>
      <c r="BD85" s="71">
        <f>IF(ISNUMBER(MATCH(BD$4,'Standardised Costs'!$E$99:$H99,0)),'Standardised Costs'!$C$99,0)*Inputs!$C$35</f>
        <v>0</v>
      </c>
      <c r="BE85" s="71">
        <f>IF(ISNUMBER(MATCH(BE$4,'Standardised Costs'!$E$99:$H99,0)),'Standardised Costs'!$C$99,0)*Inputs!$C$35</f>
        <v>0</v>
      </c>
      <c r="BF85" s="71">
        <f>IF(ISNUMBER(MATCH(BF$4,'Standardised Costs'!$E$99:$H99,0)),'Standardised Costs'!$C$99,0)*Inputs!$C$35</f>
        <v>0</v>
      </c>
      <c r="BG85" s="71">
        <f>IF(ISNUMBER(MATCH(BG$4,'Standardised Costs'!$E$99:$H99,0)),'Standardised Costs'!$C$99,0)*Inputs!$C$35</f>
        <v>0</v>
      </c>
      <c r="BH85" s="71">
        <f>IF(ISNUMBER(MATCH(BH$4,'Standardised Costs'!$E$99:$H99,0)),'Standardised Costs'!$C$99,0)*Inputs!$C$35</f>
        <v>0</v>
      </c>
      <c r="BI85" s="71">
        <f>IF(ISNUMBER(MATCH(BI$4,'Standardised Costs'!$E$99:$H99,0)),'Standardised Costs'!$C$99,0)*Inputs!$C$35</f>
        <v>0</v>
      </c>
      <c r="BJ85" s="71">
        <f>IF(ISNUMBER(MATCH(BJ$4,'Standardised Costs'!$E$99:$H99,0)),'Standardised Costs'!$C$99,0)*Inputs!$C$35</f>
        <v>0</v>
      </c>
      <c r="BK85" s="71">
        <f>IF(ISNUMBER(MATCH(BK$4,'Standardised Costs'!$E$99:$H99,0)),'Standardised Costs'!$C$99,0)*Inputs!$C$35</f>
        <v>0</v>
      </c>
      <c r="BL85" s="71">
        <f>IF(ISNUMBER(MATCH(BL$4,'Standardised Costs'!$E$99:$H99,0)),'Standardised Costs'!$C$99,0)*Inputs!$C$35</f>
        <v>0</v>
      </c>
      <c r="BM85" s="71">
        <f>IF(ISNUMBER(MATCH(BM$4,'Standardised Costs'!$E$99:$H99,0)),'Standardised Costs'!$C$99,0)*Inputs!$C$35</f>
        <v>0</v>
      </c>
      <c r="BN85" s="71">
        <f>IF(ISNUMBER(MATCH(BN$4,'Standardised Costs'!$E$99:$H99,0)),'Standardised Costs'!$C$99,0)*Inputs!$C$35</f>
        <v>0</v>
      </c>
      <c r="BO85" s="71">
        <f>IF(ISNUMBER(MATCH(BO$4,'Standardised Costs'!$E$99:$H99,0)),'Standardised Costs'!$C$99,0)*Inputs!$C$35</f>
        <v>0</v>
      </c>
      <c r="BP85" s="71">
        <f>IF(ISNUMBER(MATCH(BP$4,'Standardised Costs'!$E$99:$H99,0)),'Standardised Costs'!$C$99,0)*Inputs!$C$35</f>
        <v>0</v>
      </c>
      <c r="BQ85" s="71">
        <f>IF(ISNUMBER(MATCH(BQ$4,'Standardised Costs'!$E$99:$H99,0)),'Standardised Costs'!$C$99,0)*Inputs!$C$35</f>
        <v>0</v>
      </c>
      <c r="BR85" s="71">
        <f>IF(ISNUMBER(MATCH(BR$4,'Standardised Costs'!$E$99:$H99,0)),'Standardised Costs'!$C$99,0)*Inputs!$C$35</f>
        <v>0</v>
      </c>
      <c r="BS85" s="71">
        <f>IF(ISNUMBER(MATCH(BS$4,'Standardised Costs'!$E$99:$H99,0)),'Standardised Costs'!$C$99,0)*Inputs!$C$35</f>
        <v>0</v>
      </c>
      <c r="BT85" s="71">
        <f>IF(ISNUMBER(MATCH(BT$4,'Standardised Costs'!$E$99:$H99,0)),'Standardised Costs'!$C$99,0)*Inputs!$C$35</f>
        <v>0</v>
      </c>
      <c r="BU85" s="71">
        <f>IF(ISNUMBER(MATCH(BU$4,'Standardised Costs'!$E$99:$H99,0)),'Standardised Costs'!$C$99,0)*Inputs!$C$35</f>
        <v>0</v>
      </c>
      <c r="BV85" s="71">
        <f>IF(ISNUMBER(MATCH(BV$4,'Standardised Costs'!$E$99:$H99,0)),'Standardised Costs'!$C$99,0)*Inputs!$C$35</f>
        <v>0</v>
      </c>
      <c r="BW85" s="71">
        <f>IF(ISNUMBER(MATCH(BW$4,'Standardised Costs'!$E$99:$H99,0)),'Standardised Costs'!$C$99,0)*Inputs!$C$35</f>
        <v>0</v>
      </c>
      <c r="BX85" s="71">
        <f>IF(ISNUMBER(MATCH(BX$4,'Standardised Costs'!$E$99:$H99,0)),'Standardised Costs'!$C$99,0)*Inputs!$C$35</f>
        <v>0</v>
      </c>
      <c r="BY85" s="71">
        <f>IF(ISNUMBER(MATCH(BY$4,'Standardised Costs'!$E$99:$H99,0)),'Standardised Costs'!$C$99,0)*Inputs!$C$35</f>
        <v>0</v>
      </c>
      <c r="BZ85" s="71">
        <f>IF(ISNUMBER(MATCH(BZ$4,'Standardised Costs'!$E$99:$H99,0)),'Standardised Costs'!$C$99,0)*Inputs!$C$35</f>
        <v>0</v>
      </c>
      <c r="CA85" s="71">
        <f>IF(ISNUMBER(MATCH(CA$4,'Standardised Costs'!$E$99:$H99,0)),'Standardised Costs'!$C$99,0)*Inputs!$C$35</f>
        <v>0</v>
      </c>
      <c r="CB85" s="71">
        <f>IF(ISNUMBER(MATCH(CB$4,'Standardised Costs'!$E$99:$H99,0)),'Standardised Costs'!$C$99,0)*Inputs!$C$35</f>
        <v>0</v>
      </c>
      <c r="CC85" s="71">
        <f>IF(ISNUMBER(MATCH(CC$4,'Standardised Costs'!$E$99:$H99,0)),'Standardised Costs'!$C$99,0)*Inputs!$C$35</f>
        <v>0</v>
      </c>
      <c r="CD85" s="71">
        <f>IF(ISNUMBER(MATCH(CD$4,'Standardised Costs'!$E$99:$H99,0)),'Standardised Costs'!$C$99,0)*Inputs!$C$35</f>
        <v>0</v>
      </c>
      <c r="CE85" s="71">
        <f>IF(ISNUMBER(MATCH(CE$4,'Standardised Costs'!$E$99:$H99,0)),'Standardised Costs'!$C$99,0)*Inputs!$C$35</f>
        <v>0</v>
      </c>
      <c r="CF85" s="71">
        <f>IF(ISNUMBER(MATCH(CF$4,'Standardised Costs'!$E$99:$H99,0)),'Standardised Costs'!$C$99,0)*Inputs!$C$35</f>
        <v>0</v>
      </c>
      <c r="CG85" s="71">
        <f>IF(ISNUMBER(MATCH(CG$4,'Standardised Costs'!$E$99:$H99,0)),'Standardised Costs'!$C$99,0)*Inputs!$C$35</f>
        <v>0</v>
      </c>
      <c r="CH85" s="71">
        <f>IF(ISNUMBER(MATCH(CH$4,'Standardised Costs'!$E$99:$H99,0)),'Standardised Costs'!$C$99,0)*Inputs!$C$35</f>
        <v>0</v>
      </c>
      <c r="CI85" s="71">
        <f>IF(ISNUMBER(MATCH(CI$4,'Standardised Costs'!$E$99:$H99,0)),'Standardised Costs'!$C$99,0)*Inputs!$C$35</f>
        <v>0</v>
      </c>
      <c r="CJ85" s="71">
        <f>IF(ISNUMBER(MATCH(CJ$4,'Standardised Costs'!$E$99:$H99,0)),'Standardised Costs'!$C$99,0)*Inputs!$C$35</f>
        <v>0</v>
      </c>
      <c r="CK85" s="71">
        <f>IF(ISNUMBER(MATCH(CK$4,'Standardised Costs'!$E$99:$H99,0)),'Standardised Costs'!$C$99,0)*Inputs!$C$35</f>
        <v>0</v>
      </c>
      <c r="CL85" s="71">
        <f>IF(ISNUMBER(MATCH(CL$4,'Standardised Costs'!$E$99:$H99,0)),'Standardised Costs'!$C$99,0)*Inputs!$C$35</f>
        <v>0</v>
      </c>
      <c r="CM85" s="71">
        <f>IF(ISNUMBER(MATCH(CM$4,'Standardised Costs'!$E$99:$H99,0)),'Standardised Costs'!$C$99,0)*Inputs!$C$35</f>
        <v>0</v>
      </c>
      <c r="CN85" s="71">
        <f>IF(ISNUMBER(MATCH(CN$4,'Standardised Costs'!$E$99:$H99,0)),'Standardised Costs'!$C$99,0)*Inputs!$C$35</f>
        <v>0</v>
      </c>
      <c r="CO85" s="71">
        <f>IF(ISNUMBER(MATCH(CO$4,'Standardised Costs'!$E$99:$H99,0)),'Standardised Costs'!$C$99,0)*Inputs!$C$35</f>
        <v>0</v>
      </c>
      <c r="CP85" s="71">
        <f>IF(ISNUMBER(MATCH(CP$4,'Standardised Costs'!$E$99:$H99,0)),'Standardised Costs'!$C$99,0)*Inputs!$C$35</f>
        <v>0</v>
      </c>
      <c r="CQ85" s="71">
        <f>IF(ISNUMBER(MATCH(CQ$4,'Standardised Costs'!$E$99:$H99,0)),'Standardised Costs'!$C$99,0)*Inputs!$C$35</f>
        <v>0</v>
      </c>
      <c r="CR85" s="71">
        <f>IF(ISNUMBER(MATCH(CR$4,'Standardised Costs'!$E$99:$H99,0)),'Standardised Costs'!$C$99,0)*Inputs!$C$35</f>
        <v>0</v>
      </c>
      <c r="CS85" s="71">
        <f>IF(ISNUMBER(MATCH(CS$4,'Standardised Costs'!$E$99:$H99,0)),'Standardised Costs'!$C$99,0)*Inputs!$C$35</f>
        <v>0</v>
      </c>
      <c r="CT85" s="71">
        <f>IF(ISNUMBER(MATCH(CT$4,'Standardised Costs'!$E$99:$H99,0)),'Standardised Costs'!$C$99,0)*Inputs!$C$35</f>
        <v>0</v>
      </c>
      <c r="CU85" s="71">
        <f>IF(ISNUMBER(MATCH(CU$4,'Standardised Costs'!$E$99:$H99,0)),'Standardised Costs'!$C$99,0)*Inputs!$C$35</f>
        <v>0</v>
      </c>
      <c r="CV85" s="71">
        <f>IF(ISNUMBER(MATCH(CV$4,'Standardised Costs'!$E$99:$H99,0)),'Standardised Costs'!$C$99,0)*Inputs!$C$35</f>
        <v>0</v>
      </c>
      <c r="CW85" s="71">
        <f>IF(ISNUMBER(MATCH(CW$4,'Standardised Costs'!$E$99:$H99,0)),'Standardised Costs'!$C$99,0)*Inputs!$C$35</f>
        <v>0</v>
      </c>
      <c r="CX85" s="71">
        <f>IF(ISNUMBER(MATCH(CX$4,'Standardised Costs'!$E$99:$H99,0)),'Standardised Costs'!$C$99,0)*Inputs!$C$35</f>
        <v>0</v>
      </c>
      <c r="CY85" s="71">
        <f>IF(ISNUMBER(MATCH(CY$4,'Standardised Costs'!$E$99:$H99,0)),'Standardised Costs'!$C$99,0)*Inputs!$C$35</f>
        <v>0</v>
      </c>
    </row>
    <row r="86" spans="1:103" s="68" customFormat="1" ht="12.75" customHeight="1" x14ac:dyDescent="0.2">
      <c r="A86" s="331"/>
      <c r="B86" s="69" t="s">
        <v>259</v>
      </c>
      <c r="C86" s="72">
        <f t="shared" si="2"/>
        <v>0</v>
      </c>
      <c r="D86" s="71">
        <f>IF(ISNUMBER(MATCH(D$4,'Standardised Costs'!$E$100:$H100,0)),'Standardised Costs'!$C$100,0)*Inputs!$C$37</f>
        <v>0</v>
      </c>
      <c r="E86" s="71">
        <f>IF(ISNUMBER(MATCH(E$4,'Standardised Costs'!$E$100:$H100,0)),'Standardised Costs'!$C$100,0)*Inputs!$C$37</f>
        <v>0</v>
      </c>
      <c r="F86" s="71">
        <f>IF(ISNUMBER(MATCH(F$4,'Standardised Costs'!$E$100:$H100,0)),'Standardised Costs'!$C$100,0)*Inputs!$C$37</f>
        <v>0</v>
      </c>
      <c r="G86" s="71">
        <f>IF(ISNUMBER(MATCH(G$4,'Standardised Costs'!$E$100:$H100,0)),'Standardised Costs'!$C$100,0)*Inputs!$C$37</f>
        <v>0</v>
      </c>
      <c r="H86" s="71">
        <f>IF(ISNUMBER(MATCH(H$4,'Standardised Costs'!$E$100:$H100,0)),'Standardised Costs'!$C$100,0)*Inputs!$C$37</f>
        <v>0</v>
      </c>
      <c r="I86" s="71">
        <f>IF(ISNUMBER(MATCH(I$4,'Standardised Costs'!$E$100:$H100,0)),'Standardised Costs'!$C$100,0)*Inputs!$C$37</f>
        <v>0</v>
      </c>
      <c r="J86" s="71">
        <f>IF(ISNUMBER(MATCH(J$4,'Standardised Costs'!$E$100:$H100,0)),'Standardised Costs'!$C$100,0)*Inputs!$C$37</f>
        <v>0</v>
      </c>
      <c r="K86" s="71">
        <f>IF(ISNUMBER(MATCH(K$4,'Standardised Costs'!$E$100:$H100,0)),'Standardised Costs'!$C$100,0)*Inputs!$C$37</f>
        <v>0</v>
      </c>
      <c r="L86" s="71">
        <f>IF(ISNUMBER(MATCH(L$4,'Standardised Costs'!$E$100:$H100,0)),'Standardised Costs'!$C$100,0)*Inputs!$C$37</f>
        <v>0</v>
      </c>
      <c r="M86" s="71">
        <f>IF(ISNUMBER(MATCH(M$4,'Standardised Costs'!$E$100:$H100,0)),'Standardised Costs'!$C$100,0)*Inputs!$C$37</f>
        <v>0</v>
      </c>
      <c r="N86" s="71">
        <f>IF(ISNUMBER(MATCH(N$4,'Standardised Costs'!$E$100:$H100,0)),'Standardised Costs'!$C$100,0)*Inputs!$C$37</f>
        <v>0</v>
      </c>
      <c r="O86" s="71">
        <f>IF(ISNUMBER(MATCH(O$4,'Standardised Costs'!$E$100:$H100,0)),'Standardised Costs'!$C$100,0)*Inputs!$C$37</f>
        <v>0</v>
      </c>
      <c r="P86" s="71">
        <f>IF(ISNUMBER(MATCH(P$4,'Standardised Costs'!$E$100:$H100,0)),'Standardised Costs'!$C$100,0)*Inputs!$C$37</f>
        <v>0</v>
      </c>
      <c r="Q86" s="71">
        <f>IF(ISNUMBER(MATCH(Q$4,'Standardised Costs'!$E$100:$H100,0)),'Standardised Costs'!$C$100,0)*Inputs!$C$37</f>
        <v>0</v>
      </c>
      <c r="R86" s="71">
        <f>IF(ISNUMBER(MATCH(R$4,'Standardised Costs'!$E$100:$H100,0)),'Standardised Costs'!$C$100,0)*Inputs!$C$37</f>
        <v>0</v>
      </c>
      <c r="S86" s="71">
        <f>IF(ISNUMBER(MATCH(S$4,'Standardised Costs'!$E$100:$H100,0)),'Standardised Costs'!$C$100,0)*Inputs!$C$37</f>
        <v>0</v>
      </c>
      <c r="T86" s="71">
        <f>IF(ISNUMBER(MATCH(T$4,'Standardised Costs'!$E$100:$H100,0)),'Standardised Costs'!$C$100,0)*Inputs!$C$37</f>
        <v>0</v>
      </c>
      <c r="U86" s="71">
        <f>IF(ISNUMBER(MATCH(U$4,'Standardised Costs'!$E$100:$H100,0)),'Standardised Costs'!$C$100,0)*Inputs!$C$37</f>
        <v>0</v>
      </c>
      <c r="V86" s="71">
        <f>IF(ISNUMBER(MATCH(V$4,'Standardised Costs'!$E$100:$H100,0)),'Standardised Costs'!$C$100,0)*Inputs!$C$37</f>
        <v>0</v>
      </c>
      <c r="W86" s="71">
        <f>IF(ISNUMBER(MATCH(W$4,'Standardised Costs'!$E$100:$H100,0)),'Standardised Costs'!$C$100,0)*Inputs!$C$37</f>
        <v>0</v>
      </c>
      <c r="X86" s="71">
        <f>IF(ISNUMBER(MATCH(X$4,'Standardised Costs'!$E$100:$H100,0)),'Standardised Costs'!$C$100,0)*Inputs!$C$37</f>
        <v>0</v>
      </c>
      <c r="Y86" s="71">
        <f>IF(ISNUMBER(MATCH(Y$4,'Standardised Costs'!$E$100:$H100,0)),'Standardised Costs'!$C$100,0)*Inputs!$C$37</f>
        <v>0</v>
      </c>
      <c r="Z86" s="71">
        <f>IF(ISNUMBER(MATCH(Z$4,'Standardised Costs'!$E$100:$H100,0)),'Standardised Costs'!$C$100,0)*Inputs!$C$37</f>
        <v>0</v>
      </c>
      <c r="AA86" s="71">
        <f>IF(ISNUMBER(MATCH(AA$4,'Standardised Costs'!$E$100:$H100,0)),'Standardised Costs'!$C$100,0)*Inputs!$C$37</f>
        <v>0</v>
      </c>
      <c r="AB86" s="71">
        <f>IF(ISNUMBER(MATCH(AB$4,'Standardised Costs'!$E$100:$H100,0)),'Standardised Costs'!$C$100,0)*Inputs!$C$37</f>
        <v>0</v>
      </c>
      <c r="AC86" s="71">
        <f>IF(ISNUMBER(MATCH(AC$4,'Standardised Costs'!$E$100:$H100,0)),'Standardised Costs'!$C$100,0)*Inputs!$C$37</f>
        <v>0</v>
      </c>
      <c r="AD86" s="71">
        <f>IF(ISNUMBER(MATCH(AD$4,'Standardised Costs'!$E$100:$H100,0)),'Standardised Costs'!$C$100,0)*Inputs!$C$37</f>
        <v>0</v>
      </c>
      <c r="AE86" s="71">
        <f>IF(ISNUMBER(MATCH(AE$4,'Standardised Costs'!$E$100:$H100,0)),'Standardised Costs'!$C$100,0)*Inputs!$C$37</f>
        <v>0</v>
      </c>
      <c r="AF86" s="71">
        <f>IF(ISNUMBER(MATCH(AF$4,'Standardised Costs'!$E$100:$H100,0)),'Standardised Costs'!$C$100,0)*Inputs!$C$37</f>
        <v>0</v>
      </c>
      <c r="AG86" s="71">
        <f>IF(ISNUMBER(MATCH(AG$4,'Standardised Costs'!$E$100:$H100,0)),'Standardised Costs'!$C$100,0)*Inputs!$C$37</f>
        <v>0</v>
      </c>
      <c r="AH86" s="71">
        <f>IF(ISNUMBER(MATCH(AH$4,'Standardised Costs'!$E$100:$H100,0)),'Standardised Costs'!$C$100,0)*Inputs!$C$37</f>
        <v>0</v>
      </c>
      <c r="AI86" s="71">
        <f>IF(ISNUMBER(MATCH(AI$4,'Standardised Costs'!$E$100:$H100,0)),'Standardised Costs'!$C$100,0)*Inputs!$C$37</f>
        <v>0</v>
      </c>
      <c r="AJ86" s="71">
        <f>IF(ISNUMBER(MATCH(AJ$4,'Standardised Costs'!$E$100:$H100,0)),'Standardised Costs'!$C$100,0)*Inputs!$C$37</f>
        <v>0</v>
      </c>
      <c r="AK86" s="71">
        <f>IF(ISNUMBER(MATCH(AK$4,'Standardised Costs'!$E$100:$H100,0)),'Standardised Costs'!$C$100,0)*Inputs!$C$37</f>
        <v>0</v>
      </c>
      <c r="AL86" s="71">
        <f>IF(ISNUMBER(MATCH(AL$4,'Standardised Costs'!$E$100:$H100,0)),'Standardised Costs'!$C$100,0)*Inputs!$C$37</f>
        <v>0</v>
      </c>
      <c r="AM86" s="71">
        <f>IF(ISNUMBER(MATCH(AM$4,'Standardised Costs'!$E$100:$H100,0)),'Standardised Costs'!$C$100,0)*Inputs!$C$37</f>
        <v>0</v>
      </c>
      <c r="AN86" s="71">
        <f>IF(ISNUMBER(MATCH(AN$4,'Standardised Costs'!$E$100:$H100,0)),'Standardised Costs'!$C$100,0)*Inputs!$C$37</f>
        <v>0</v>
      </c>
      <c r="AO86" s="71">
        <f>IF(ISNUMBER(MATCH(AO$4,'Standardised Costs'!$E$100:$H100,0)),'Standardised Costs'!$C$100,0)*Inputs!$C$37</f>
        <v>0</v>
      </c>
      <c r="AP86" s="71">
        <f>IF(ISNUMBER(MATCH(AP$4,'Standardised Costs'!$E$100:$H100,0)),'Standardised Costs'!$C$100,0)*Inputs!$C$37</f>
        <v>0</v>
      </c>
      <c r="AQ86" s="71">
        <f>IF(ISNUMBER(MATCH(AQ$4,'Standardised Costs'!$E$100:$H100,0)),'Standardised Costs'!$C$100,0)*Inputs!$C$37</f>
        <v>0</v>
      </c>
      <c r="AR86" s="71">
        <f>IF(ISNUMBER(MATCH(AR$4,'Standardised Costs'!$E$100:$H100,0)),'Standardised Costs'!$C$100,0)*Inputs!$C$37</f>
        <v>0</v>
      </c>
      <c r="AS86" s="71">
        <f>IF(ISNUMBER(MATCH(AS$4,'Standardised Costs'!$E$100:$H100,0)),'Standardised Costs'!$C$100,0)*Inputs!$C$37</f>
        <v>0</v>
      </c>
      <c r="AT86" s="71">
        <f>IF(ISNUMBER(MATCH(AT$4,'Standardised Costs'!$E$100:$H100,0)),'Standardised Costs'!$C$100,0)*Inputs!$C$37</f>
        <v>0</v>
      </c>
      <c r="AU86" s="71">
        <f>IF(ISNUMBER(MATCH(AU$4,'Standardised Costs'!$E$100:$H100,0)),'Standardised Costs'!$C$100,0)*Inputs!$C$37</f>
        <v>0</v>
      </c>
      <c r="AV86" s="71">
        <f>IF(ISNUMBER(MATCH(AV$4,'Standardised Costs'!$E$100:$H100,0)),'Standardised Costs'!$C$100,0)*Inputs!$C$37</f>
        <v>0</v>
      </c>
      <c r="AW86" s="71">
        <f>IF(ISNUMBER(MATCH(AW$4,'Standardised Costs'!$E$100:$H100,0)),'Standardised Costs'!$C$100,0)*Inputs!$C$37</f>
        <v>0</v>
      </c>
      <c r="AX86" s="71">
        <f>IF(ISNUMBER(MATCH(AX$4,'Standardised Costs'!$E$100:$H100,0)),'Standardised Costs'!$C$100,0)*Inputs!$C$37</f>
        <v>0</v>
      </c>
      <c r="AY86" s="71">
        <f>IF(ISNUMBER(MATCH(AY$4,'Standardised Costs'!$E$100:$H100,0)),'Standardised Costs'!$C$100,0)*Inputs!$C$37</f>
        <v>0</v>
      </c>
      <c r="AZ86" s="71">
        <f>IF(ISNUMBER(MATCH(AZ$4,'Standardised Costs'!$E$100:$H100,0)),'Standardised Costs'!$C$100,0)*Inputs!$C$37</f>
        <v>0</v>
      </c>
      <c r="BA86" s="71">
        <f>IF(ISNUMBER(MATCH(BA$4,'Standardised Costs'!$E$100:$H100,0)),'Standardised Costs'!$C$100,0)*Inputs!$C$37</f>
        <v>0</v>
      </c>
      <c r="BB86" s="71">
        <f>IF(ISNUMBER(MATCH(BB$4,'Standardised Costs'!$E$100:$H100,0)),'Standardised Costs'!$C$100,0)*Inputs!$C$37</f>
        <v>0</v>
      </c>
      <c r="BC86" s="71">
        <f>IF(ISNUMBER(MATCH(BC$4,'Standardised Costs'!$E$100:$H100,0)),'Standardised Costs'!$C$100,0)*Inputs!$C$37</f>
        <v>0</v>
      </c>
      <c r="BD86" s="71">
        <f>IF(ISNUMBER(MATCH(BD$4,'Standardised Costs'!$E$100:$H100,0)),'Standardised Costs'!$C$100,0)*Inputs!$C$37</f>
        <v>0</v>
      </c>
      <c r="BE86" s="71">
        <f>IF(ISNUMBER(MATCH(BE$4,'Standardised Costs'!$E$100:$H100,0)),'Standardised Costs'!$C$100,0)*Inputs!$C$37</f>
        <v>0</v>
      </c>
      <c r="BF86" s="71">
        <f>IF(ISNUMBER(MATCH(BF$4,'Standardised Costs'!$E$100:$H100,0)),'Standardised Costs'!$C$100,0)*Inputs!$C$37</f>
        <v>0</v>
      </c>
      <c r="BG86" s="71">
        <f>IF(ISNUMBER(MATCH(BG$4,'Standardised Costs'!$E$100:$H100,0)),'Standardised Costs'!$C$100,0)*Inputs!$C$37</f>
        <v>0</v>
      </c>
      <c r="BH86" s="71">
        <f>IF(ISNUMBER(MATCH(BH$4,'Standardised Costs'!$E$100:$H100,0)),'Standardised Costs'!$C$100,0)*Inputs!$C$37</f>
        <v>0</v>
      </c>
      <c r="BI86" s="71">
        <f>IF(ISNUMBER(MATCH(BI$4,'Standardised Costs'!$E$100:$H100,0)),'Standardised Costs'!$C$100,0)*Inputs!$C$37</f>
        <v>0</v>
      </c>
      <c r="BJ86" s="71">
        <f>IF(ISNUMBER(MATCH(BJ$4,'Standardised Costs'!$E$100:$H100,0)),'Standardised Costs'!$C$100,0)*Inputs!$C$37</f>
        <v>0</v>
      </c>
      <c r="BK86" s="71">
        <f>IF(ISNUMBER(MATCH(BK$4,'Standardised Costs'!$E$100:$H100,0)),'Standardised Costs'!$C$100,0)*Inputs!$C$37</f>
        <v>0</v>
      </c>
      <c r="BL86" s="71">
        <f>IF(ISNUMBER(MATCH(BL$4,'Standardised Costs'!$E$100:$H100,0)),'Standardised Costs'!$C$100,0)*Inputs!$C$37</f>
        <v>0</v>
      </c>
      <c r="BM86" s="71">
        <f>IF(ISNUMBER(MATCH(BM$4,'Standardised Costs'!$E$100:$H100,0)),'Standardised Costs'!$C$100,0)*Inputs!$C$37</f>
        <v>0</v>
      </c>
      <c r="BN86" s="71">
        <f>IF(ISNUMBER(MATCH(BN$4,'Standardised Costs'!$E$100:$H100,0)),'Standardised Costs'!$C$100,0)*Inputs!$C$37</f>
        <v>0</v>
      </c>
      <c r="BO86" s="71">
        <f>IF(ISNUMBER(MATCH(BO$4,'Standardised Costs'!$E$100:$H100,0)),'Standardised Costs'!$C$100,0)*Inputs!$C$37</f>
        <v>0</v>
      </c>
      <c r="BP86" s="71">
        <f>IF(ISNUMBER(MATCH(BP$4,'Standardised Costs'!$E$100:$H100,0)),'Standardised Costs'!$C$100,0)*Inputs!$C$37</f>
        <v>0</v>
      </c>
      <c r="BQ86" s="71">
        <f>IF(ISNUMBER(MATCH(BQ$4,'Standardised Costs'!$E$100:$H100,0)),'Standardised Costs'!$C$100,0)*Inputs!$C$37</f>
        <v>0</v>
      </c>
      <c r="BR86" s="71">
        <f>IF(ISNUMBER(MATCH(BR$4,'Standardised Costs'!$E$100:$H100,0)),'Standardised Costs'!$C$100,0)*Inputs!$C$37</f>
        <v>0</v>
      </c>
      <c r="BS86" s="71">
        <f>IF(ISNUMBER(MATCH(BS$4,'Standardised Costs'!$E$100:$H100,0)),'Standardised Costs'!$C$100,0)*Inputs!$C$37</f>
        <v>0</v>
      </c>
      <c r="BT86" s="71">
        <f>IF(ISNUMBER(MATCH(BT$4,'Standardised Costs'!$E$100:$H100,0)),'Standardised Costs'!$C$100,0)*Inputs!$C$37</f>
        <v>0</v>
      </c>
      <c r="BU86" s="71">
        <f>IF(ISNUMBER(MATCH(BU$4,'Standardised Costs'!$E$100:$H100,0)),'Standardised Costs'!$C$100,0)*Inputs!$C$37</f>
        <v>0</v>
      </c>
      <c r="BV86" s="71">
        <f>IF(ISNUMBER(MATCH(BV$4,'Standardised Costs'!$E$100:$H100,0)),'Standardised Costs'!$C$100,0)*Inputs!$C$37</f>
        <v>0</v>
      </c>
      <c r="BW86" s="71">
        <f>IF(ISNUMBER(MATCH(BW$4,'Standardised Costs'!$E$100:$H100,0)),'Standardised Costs'!$C$100,0)*Inputs!$C$37</f>
        <v>0</v>
      </c>
      <c r="BX86" s="71">
        <f>IF(ISNUMBER(MATCH(BX$4,'Standardised Costs'!$E$100:$H100,0)),'Standardised Costs'!$C$100,0)*Inputs!$C$37</f>
        <v>0</v>
      </c>
      <c r="BY86" s="71">
        <f>IF(ISNUMBER(MATCH(BY$4,'Standardised Costs'!$E$100:$H100,0)),'Standardised Costs'!$C$100,0)*Inputs!$C$37</f>
        <v>0</v>
      </c>
      <c r="BZ86" s="71">
        <f>IF(ISNUMBER(MATCH(BZ$4,'Standardised Costs'!$E$100:$H100,0)),'Standardised Costs'!$C$100,0)*Inputs!$C$37</f>
        <v>0</v>
      </c>
      <c r="CA86" s="71">
        <f>IF(ISNUMBER(MATCH(CA$4,'Standardised Costs'!$E$100:$H100,0)),'Standardised Costs'!$C$100,0)*Inputs!$C$37</f>
        <v>0</v>
      </c>
      <c r="CB86" s="71">
        <f>IF(ISNUMBER(MATCH(CB$4,'Standardised Costs'!$E$100:$H100,0)),'Standardised Costs'!$C$100,0)*Inputs!$C$37</f>
        <v>0</v>
      </c>
      <c r="CC86" s="71">
        <f>IF(ISNUMBER(MATCH(CC$4,'Standardised Costs'!$E$100:$H100,0)),'Standardised Costs'!$C$100,0)*Inputs!$C$37</f>
        <v>0</v>
      </c>
      <c r="CD86" s="71">
        <f>IF(ISNUMBER(MATCH(CD$4,'Standardised Costs'!$E$100:$H100,0)),'Standardised Costs'!$C$100,0)*Inputs!$C$37</f>
        <v>0</v>
      </c>
      <c r="CE86" s="71">
        <f>IF(ISNUMBER(MATCH(CE$4,'Standardised Costs'!$E$100:$H100,0)),'Standardised Costs'!$C$100,0)*Inputs!$C$37</f>
        <v>0</v>
      </c>
      <c r="CF86" s="71">
        <f>IF(ISNUMBER(MATCH(CF$4,'Standardised Costs'!$E$100:$H100,0)),'Standardised Costs'!$C$100,0)*Inputs!$C$37</f>
        <v>0</v>
      </c>
      <c r="CG86" s="71">
        <f>IF(ISNUMBER(MATCH(CG$4,'Standardised Costs'!$E$100:$H100,0)),'Standardised Costs'!$C$100,0)*Inputs!$C$37</f>
        <v>0</v>
      </c>
      <c r="CH86" s="71">
        <f>IF(ISNUMBER(MATCH(CH$4,'Standardised Costs'!$E$100:$H100,0)),'Standardised Costs'!$C$100,0)*Inputs!$C$37</f>
        <v>0</v>
      </c>
      <c r="CI86" s="71">
        <f>IF(ISNUMBER(MATCH(CI$4,'Standardised Costs'!$E$100:$H100,0)),'Standardised Costs'!$C$100,0)*Inputs!$C$37</f>
        <v>0</v>
      </c>
      <c r="CJ86" s="71">
        <f>IF(ISNUMBER(MATCH(CJ$4,'Standardised Costs'!$E$100:$H100,0)),'Standardised Costs'!$C$100,0)*Inputs!$C$37</f>
        <v>0</v>
      </c>
      <c r="CK86" s="71">
        <f>IF(ISNUMBER(MATCH(CK$4,'Standardised Costs'!$E$100:$H100,0)),'Standardised Costs'!$C$100,0)*Inputs!$C$37</f>
        <v>0</v>
      </c>
      <c r="CL86" s="71">
        <f>IF(ISNUMBER(MATCH(CL$4,'Standardised Costs'!$E$100:$H100,0)),'Standardised Costs'!$C$100,0)*Inputs!$C$37</f>
        <v>0</v>
      </c>
      <c r="CM86" s="71">
        <f>IF(ISNUMBER(MATCH(CM$4,'Standardised Costs'!$E$100:$H100,0)),'Standardised Costs'!$C$100,0)*Inputs!$C$37</f>
        <v>0</v>
      </c>
      <c r="CN86" s="71">
        <f>IF(ISNUMBER(MATCH(CN$4,'Standardised Costs'!$E$100:$H100,0)),'Standardised Costs'!$C$100,0)*Inputs!$C$37</f>
        <v>0</v>
      </c>
      <c r="CO86" s="71">
        <f>IF(ISNUMBER(MATCH(CO$4,'Standardised Costs'!$E$100:$H100,0)),'Standardised Costs'!$C$100,0)*Inputs!$C$37</f>
        <v>0</v>
      </c>
      <c r="CP86" s="71">
        <f>IF(ISNUMBER(MATCH(CP$4,'Standardised Costs'!$E$100:$H100,0)),'Standardised Costs'!$C$100,0)*Inputs!$C$37</f>
        <v>0</v>
      </c>
      <c r="CQ86" s="71">
        <f>IF(ISNUMBER(MATCH(CQ$4,'Standardised Costs'!$E$100:$H100,0)),'Standardised Costs'!$C$100,0)*Inputs!$C$37</f>
        <v>0</v>
      </c>
      <c r="CR86" s="71">
        <f>IF(ISNUMBER(MATCH(CR$4,'Standardised Costs'!$E$100:$H100,0)),'Standardised Costs'!$C$100,0)*Inputs!$C$37</f>
        <v>0</v>
      </c>
      <c r="CS86" s="71">
        <f>IF(ISNUMBER(MATCH(CS$4,'Standardised Costs'!$E$100:$H100,0)),'Standardised Costs'!$C$100,0)*Inputs!$C$37</f>
        <v>0</v>
      </c>
      <c r="CT86" s="71">
        <f>IF(ISNUMBER(MATCH(CT$4,'Standardised Costs'!$E$100:$H100,0)),'Standardised Costs'!$C$100,0)*Inputs!$C$37</f>
        <v>0</v>
      </c>
      <c r="CU86" s="71">
        <f>IF(ISNUMBER(MATCH(CU$4,'Standardised Costs'!$E$100:$H100,0)),'Standardised Costs'!$C$100,0)*Inputs!$C$37</f>
        <v>0</v>
      </c>
      <c r="CV86" s="71">
        <f>IF(ISNUMBER(MATCH(CV$4,'Standardised Costs'!$E$100:$H100,0)),'Standardised Costs'!$C$100,0)*Inputs!$C$37</f>
        <v>0</v>
      </c>
      <c r="CW86" s="71">
        <f>IF(ISNUMBER(MATCH(CW$4,'Standardised Costs'!$E$100:$H100,0)),'Standardised Costs'!$C$100,0)*Inputs!$C$37</f>
        <v>0</v>
      </c>
      <c r="CX86" s="71">
        <f>IF(ISNUMBER(MATCH(CX$4,'Standardised Costs'!$E$100:$H100,0)),'Standardised Costs'!$C$100,0)*Inputs!$C$37</f>
        <v>0</v>
      </c>
      <c r="CY86" s="71">
        <f>IF(ISNUMBER(MATCH(CY$4,'Standardised Costs'!$E$100:$H100,0)),'Standardised Costs'!$C$100,0)*Inputs!$C$37</f>
        <v>0</v>
      </c>
    </row>
    <row r="87" spans="1:103" s="68" customFormat="1" ht="12" customHeight="1" x14ac:dyDescent="0.2">
      <c r="A87" s="332"/>
      <c r="B87" s="69" t="s">
        <v>260</v>
      </c>
      <c r="C87" s="72">
        <f t="shared" si="2"/>
        <v>0</v>
      </c>
      <c r="D87" s="71">
        <f>IF(ISNUMBER(MATCH(D$4,'Standardised Costs'!$E$101:$H101,0)),'Standardised Costs'!$C$101,0)*Inputs!$C$38</f>
        <v>0</v>
      </c>
      <c r="E87" s="71">
        <f>IF(ISNUMBER(MATCH(E$4,'Standardised Costs'!$E$101:$H101,0)),'Standardised Costs'!$C$101,0)*Inputs!$C$38</f>
        <v>0</v>
      </c>
      <c r="F87" s="71">
        <f>IF(ISNUMBER(MATCH(F$4,'Standardised Costs'!$E$101:$H101,0)),'Standardised Costs'!$C$101,0)*Inputs!$C$38</f>
        <v>0</v>
      </c>
      <c r="G87" s="71">
        <f>IF(ISNUMBER(MATCH(G$4,'Standardised Costs'!$E$101:$H101,0)),'Standardised Costs'!$C$101,0)*Inputs!$C$38</f>
        <v>0</v>
      </c>
      <c r="H87" s="71">
        <f>IF(ISNUMBER(MATCH(H$4,'Standardised Costs'!$E$101:$H101,0)),'Standardised Costs'!$C$101,0)*Inputs!$C$38</f>
        <v>0</v>
      </c>
      <c r="I87" s="71">
        <f>IF(ISNUMBER(MATCH(I$4,'Standardised Costs'!$E$101:$H101,0)),'Standardised Costs'!$C$101,0)*Inputs!$C$38</f>
        <v>0</v>
      </c>
      <c r="J87" s="71">
        <f>IF(ISNUMBER(MATCH(J$4,'Standardised Costs'!$E$101:$H101,0)),'Standardised Costs'!$C$101,0)*Inputs!$C$38</f>
        <v>0</v>
      </c>
      <c r="K87" s="71">
        <f>IF(ISNUMBER(MATCH(K$4,'Standardised Costs'!$E$101:$H101,0)),'Standardised Costs'!$C$101,0)*Inputs!$C$38</f>
        <v>0</v>
      </c>
      <c r="L87" s="71">
        <f>IF(ISNUMBER(MATCH(L$4,'Standardised Costs'!$E$101:$H101,0)),'Standardised Costs'!$C$101,0)*Inputs!$C$38</f>
        <v>0</v>
      </c>
      <c r="M87" s="71">
        <f>IF(ISNUMBER(MATCH(M$4,'Standardised Costs'!$E$101:$H101,0)),'Standardised Costs'!$C$101,0)*Inputs!$C$38</f>
        <v>0</v>
      </c>
      <c r="N87" s="71">
        <f>IF(ISNUMBER(MATCH(N$4,'Standardised Costs'!$E$101:$H101,0)),'Standardised Costs'!$C$101,0)*Inputs!$C$38</f>
        <v>0</v>
      </c>
      <c r="O87" s="71">
        <f>IF(ISNUMBER(MATCH(O$4,'Standardised Costs'!$E$101:$H101,0)),'Standardised Costs'!$C$101,0)*Inputs!$C$38</f>
        <v>0</v>
      </c>
      <c r="P87" s="71">
        <f>IF(ISNUMBER(MATCH(P$4,'Standardised Costs'!$E$101:$H101,0)),'Standardised Costs'!$C$101,0)*Inputs!$C$38</f>
        <v>0</v>
      </c>
      <c r="Q87" s="71">
        <f>IF(ISNUMBER(MATCH(Q$4,'Standardised Costs'!$E$101:$H101,0)),'Standardised Costs'!$C$101,0)*Inputs!$C$38</f>
        <v>0</v>
      </c>
      <c r="R87" s="71">
        <f>IF(ISNUMBER(MATCH(R$4,'Standardised Costs'!$E$101:$H101,0)),'Standardised Costs'!$C$101,0)*Inputs!$C$38</f>
        <v>0</v>
      </c>
      <c r="S87" s="71">
        <f>IF(ISNUMBER(MATCH(S$4,'Standardised Costs'!$E$101:$H101,0)),'Standardised Costs'!$C$101,0)*Inputs!$C$38</f>
        <v>0</v>
      </c>
      <c r="T87" s="71">
        <f>IF(ISNUMBER(MATCH(T$4,'Standardised Costs'!$E$101:$H101,0)),'Standardised Costs'!$C$101,0)*Inputs!$C$38</f>
        <v>0</v>
      </c>
      <c r="U87" s="71">
        <f>IF(ISNUMBER(MATCH(U$4,'Standardised Costs'!$E$101:$H101,0)),'Standardised Costs'!$C$101,0)*Inputs!$C$38</f>
        <v>0</v>
      </c>
      <c r="V87" s="71">
        <f>IF(ISNUMBER(MATCH(V$4,'Standardised Costs'!$E$101:$H101,0)),'Standardised Costs'!$C$101,0)*Inputs!$C$38</f>
        <v>0</v>
      </c>
      <c r="W87" s="71">
        <f>IF(ISNUMBER(MATCH(W$4,'Standardised Costs'!$E$101:$H101,0)),'Standardised Costs'!$C$101,0)*Inputs!$C$38</f>
        <v>0</v>
      </c>
      <c r="X87" s="71">
        <f>IF(ISNUMBER(MATCH(X$4,'Standardised Costs'!$E$101:$H101,0)),'Standardised Costs'!$C$101,0)*Inputs!$C$38</f>
        <v>0</v>
      </c>
      <c r="Y87" s="71">
        <f>IF(ISNUMBER(MATCH(Y$4,'Standardised Costs'!$E$101:$H101,0)),'Standardised Costs'!$C$101,0)*Inputs!$C$38</f>
        <v>0</v>
      </c>
      <c r="Z87" s="71">
        <f>IF(ISNUMBER(MATCH(Z$4,'Standardised Costs'!$E$101:$H101,0)),'Standardised Costs'!$C$101,0)*Inputs!$C$38</f>
        <v>0</v>
      </c>
      <c r="AA87" s="71">
        <f>IF(ISNUMBER(MATCH(AA$4,'Standardised Costs'!$E$101:$H101,0)),'Standardised Costs'!$C$101,0)*Inputs!$C$38</f>
        <v>0</v>
      </c>
      <c r="AB87" s="71">
        <f>IF(ISNUMBER(MATCH(AB$4,'Standardised Costs'!$E$101:$H101,0)),'Standardised Costs'!$C$101,0)*Inputs!$C$38</f>
        <v>0</v>
      </c>
      <c r="AC87" s="71">
        <f>IF(ISNUMBER(MATCH(AC$4,'Standardised Costs'!$E$101:$H101,0)),'Standardised Costs'!$C$101,0)*Inputs!$C$38</f>
        <v>0</v>
      </c>
      <c r="AD87" s="71">
        <f>IF(ISNUMBER(MATCH(AD$4,'Standardised Costs'!$E$101:$H101,0)),'Standardised Costs'!$C$101,0)*Inputs!$C$38</f>
        <v>0</v>
      </c>
      <c r="AE87" s="71">
        <f>IF(ISNUMBER(MATCH(AE$4,'Standardised Costs'!$E$101:$H101,0)),'Standardised Costs'!$C$101,0)*Inputs!$C$38</f>
        <v>0</v>
      </c>
      <c r="AF87" s="71">
        <f>IF(ISNUMBER(MATCH(AF$4,'Standardised Costs'!$E$101:$H101,0)),'Standardised Costs'!$C$101,0)*Inputs!$C$38</f>
        <v>0</v>
      </c>
      <c r="AG87" s="71">
        <f>IF(ISNUMBER(MATCH(AG$4,'Standardised Costs'!$E$101:$H101,0)),'Standardised Costs'!$C$101,0)*Inputs!$C$38</f>
        <v>0</v>
      </c>
      <c r="AH87" s="71">
        <f>IF(ISNUMBER(MATCH(AH$4,'Standardised Costs'!$E$101:$H101,0)),'Standardised Costs'!$C$101,0)*Inputs!$C$38</f>
        <v>0</v>
      </c>
      <c r="AI87" s="71">
        <f>IF(ISNUMBER(MATCH(AI$4,'Standardised Costs'!$E$101:$H101,0)),'Standardised Costs'!$C$101,0)*Inputs!$C$38</f>
        <v>0</v>
      </c>
      <c r="AJ87" s="71">
        <f>IF(ISNUMBER(MATCH(AJ$4,'Standardised Costs'!$E$101:$H101,0)),'Standardised Costs'!$C$101,0)*Inputs!$C$38</f>
        <v>0</v>
      </c>
      <c r="AK87" s="71">
        <f>IF(ISNUMBER(MATCH(AK$4,'Standardised Costs'!$E$101:$H101,0)),'Standardised Costs'!$C$101,0)*Inputs!$C$38</f>
        <v>0</v>
      </c>
      <c r="AL87" s="71">
        <f>IF(ISNUMBER(MATCH(AL$4,'Standardised Costs'!$E$101:$H101,0)),'Standardised Costs'!$C$101,0)*Inputs!$C$38</f>
        <v>0</v>
      </c>
      <c r="AM87" s="71">
        <f>IF(ISNUMBER(MATCH(AM$4,'Standardised Costs'!$E$101:$H101,0)),'Standardised Costs'!$C$101,0)*Inputs!$C$38</f>
        <v>0</v>
      </c>
      <c r="AN87" s="71">
        <f>IF(ISNUMBER(MATCH(AN$4,'Standardised Costs'!$E$101:$H101,0)),'Standardised Costs'!$C$101,0)*Inputs!$C$38</f>
        <v>0</v>
      </c>
      <c r="AO87" s="71">
        <f>IF(ISNUMBER(MATCH(AO$4,'Standardised Costs'!$E$101:$H101,0)),'Standardised Costs'!$C$101,0)*Inputs!$C$38</f>
        <v>0</v>
      </c>
      <c r="AP87" s="71">
        <f>IF(ISNUMBER(MATCH(AP$4,'Standardised Costs'!$E$101:$H101,0)),'Standardised Costs'!$C$101,0)*Inputs!$C$38</f>
        <v>0</v>
      </c>
      <c r="AQ87" s="71">
        <f>IF(ISNUMBER(MATCH(AQ$4,'Standardised Costs'!$E$101:$H101,0)),'Standardised Costs'!$C$101,0)*Inputs!$C$38</f>
        <v>0</v>
      </c>
      <c r="AR87" s="71">
        <f>IF(ISNUMBER(MATCH(AR$4,'Standardised Costs'!$E$101:$H101,0)),'Standardised Costs'!$C$101,0)*Inputs!$C$38</f>
        <v>0</v>
      </c>
      <c r="AS87" s="71">
        <f>IF(ISNUMBER(MATCH(AS$4,'Standardised Costs'!$E$101:$H101,0)),'Standardised Costs'!$C$101,0)*Inputs!$C$38</f>
        <v>0</v>
      </c>
      <c r="AT87" s="71">
        <f>IF(ISNUMBER(MATCH(AT$4,'Standardised Costs'!$E$101:$H101,0)),'Standardised Costs'!$C$101,0)*Inputs!$C$38</f>
        <v>0</v>
      </c>
      <c r="AU87" s="71">
        <f>IF(ISNUMBER(MATCH(AU$4,'Standardised Costs'!$E$101:$H101,0)),'Standardised Costs'!$C$101,0)*Inputs!$C$38</f>
        <v>0</v>
      </c>
      <c r="AV87" s="71">
        <f>IF(ISNUMBER(MATCH(AV$4,'Standardised Costs'!$E$101:$H101,0)),'Standardised Costs'!$C$101,0)*Inputs!$C$38</f>
        <v>0</v>
      </c>
      <c r="AW87" s="71">
        <f>IF(ISNUMBER(MATCH(AW$4,'Standardised Costs'!$E$101:$H101,0)),'Standardised Costs'!$C$101,0)*Inputs!$C$38</f>
        <v>0</v>
      </c>
      <c r="AX87" s="71">
        <f>IF(ISNUMBER(MATCH(AX$4,'Standardised Costs'!$E$101:$H101,0)),'Standardised Costs'!$C$101,0)*Inputs!$C$38</f>
        <v>0</v>
      </c>
      <c r="AY87" s="71">
        <f>IF(ISNUMBER(MATCH(AY$4,'Standardised Costs'!$E$101:$H101,0)),'Standardised Costs'!$C$101,0)*Inputs!$C$38</f>
        <v>0</v>
      </c>
      <c r="AZ87" s="71">
        <f>IF(ISNUMBER(MATCH(AZ$4,'Standardised Costs'!$E$101:$H101,0)),'Standardised Costs'!$C$101,0)*Inputs!$C$38</f>
        <v>0</v>
      </c>
      <c r="BA87" s="71">
        <f>IF(ISNUMBER(MATCH(BA$4,'Standardised Costs'!$E$101:$H101,0)),'Standardised Costs'!$C$101,0)*Inputs!$C$38</f>
        <v>0</v>
      </c>
      <c r="BB87" s="71">
        <f>IF(ISNUMBER(MATCH(BB$4,'Standardised Costs'!$E$101:$H101,0)),'Standardised Costs'!$C$101,0)*Inputs!$C$38</f>
        <v>0</v>
      </c>
      <c r="BC87" s="71">
        <f>IF(ISNUMBER(MATCH(BC$4,'Standardised Costs'!$E$101:$H101,0)),'Standardised Costs'!$C$101,0)*Inputs!$C$38</f>
        <v>0</v>
      </c>
      <c r="BD87" s="71">
        <f>IF(ISNUMBER(MATCH(BD$4,'Standardised Costs'!$E$101:$H101,0)),'Standardised Costs'!$C$101,0)*Inputs!$C$38</f>
        <v>0</v>
      </c>
      <c r="BE87" s="71">
        <f>IF(ISNUMBER(MATCH(BE$4,'Standardised Costs'!$E$101:$H101,0)),'Standardised Costs'!$C$101,0)*Inputs!$C$38</f>
        <v>0</v>
      </c>
      <c r="BF87" s="71">
        <f>IF(ISNUMBER(MATCH(BF$4,'Standardised Costs'!$E$101:$H101,0)),'Standardised Costs'!$C$101,0)*Inputs!$C$38</f>
        <v>0</v>
      </c>
      <c r="BG87" s="71">
        <f>IF(ISNUMBER(MATCH(BG$4,'Standardised Costs'!$E$101:$H101,0)),'Standardised Costs'!$C$101,0)*Inputs!$C$38</f>
        <v>0</v>
      </c>
      <c r="BH87" s="71">
        <f>IF(ISNUMBER(MATCH(BH$4,'Standardised Costs'!$E$101:$H101,0)),'Standardised Costs'!$C$101,0)*Inputs!$C$38</f>
        <v>0</v>
      </c>
      <c r="BI87" s="71">
        <f>IF(ISNUMBER(MATCH(BI$4,'Standardised Costs'!$E$101:$H101,0)),'Standardised Costs'!$C$101,0)*Inputs!$C$38</f>
        <v>0</v>
      </c>
      <c r="BJ87" s="71">
        <f>IF(ISNUMBER(MATCH(BJ$4,'Standardised Costs'!$E$101:$H101,0)),'Standardised Costs'!$C$101,0)*Inputs!$C$38</f>
        <v>0</v>
      </c>
      <c r="BK87" s="71">
        <f>IF(ISNUMBER(MATCH(BK$4,'Standardised Costs'!$E$101:$H101,0)),'Standardised Costs'!$C$101,0)*Inputs!$C$38</f>
        <v>0</v>
      </c>
      <c r="BL87" s="71">
        <f>IF(ISNUMBER(MATCH(BL$4,'Standardised Costs'!$E$101:$H101,0)),'Standardised Costs'!$C$101,0)*Inputs!$C$38</f>
        <v>0</v>
      </c>
      <c r="BM87" s="71">
        <f>IF(ISNUMBER(MATCH(BM$4,'Standardised Costs'!$E$101:$H101,0)),'Standardised Costs'!$C$101,0)*Inputs!$C$38</f>
        <v>0</v>
      </c>
      <c r="BN87" s="71">
        <f>IF(ISNUMBER(MATCH(BN$4,'Standardised Costs'!$E$101:$H101,0)),'Standardised Costs'!$C$101,0)*Inputs!$C$38</f>
        <v>0</v>
      </c>
      <c r="BO87" s="71">
        <f>IF(ISNUMBER(MATCH(BO$4,'Standardised Costs'!$E$101:$H101,0)),'Standardised Costs'!$C$101,0)*Inputs!$C$38</f>
        <v>0</v>
      </c>
      <c r="BP87" s="71">
        <f>IF(ISNUMBER(MATCH(BP$4,'Standardised Costs'!$E$101:$H101,0)),'Standardised Costs'!$C$101,0)*Inputs!$C$38</f>
        <v>0</v>
      </c>
      <c r="BQ87" s="71">
        <f>IF(ISNUMBER(MATCH(BQ$4,'Standardised Costs'!$E$101:$H101,0)),'Standardised Costs'!$C$101,0)*Inputs!$C$38</f>
        <v>0</v>
      </c>
      <c r="BR87" s="71">
        <f>IF(ISNUMBER(MATCH(BR$4,'Standardised Costs'!$E$101:$H101,0)),'Standardised Costs'!$C$101,0)*Inputs!$C$38</f>
        <v>0</v>
      </c>
      <c r="BS87" s="71">
        <f>IF(ISNUMBER(MATCH(BS$4,'Standardised Costs'!$E$101:$H101,0)),'Standardised Costs'!$C$101,0)*Inputs!$C$38</f>
        <v>0</v>
      </c>
      <c r="BT87" s="71">
        <f>IF(ISNUMBER(MATCH(BT$4,'Standardised Costs'!$E$101:$H101,0)),'Standardised Costs'!$C$101,0)*Inputs!$C$38</f>
        <v>0</v>
      </c>
      <c r="BU87" s="71">
        <f>IF(ISNUMBER(MATCH(BU$4,'Standardised Costs'!$E$101:$H101,0)),'Standardised Costs'!$C$101,0)*Inputs!$C$38</f>
        <v>0</v>
      </c>
      <c r="BV87" s="71">
        <f>IF(ISNUMBER(MATCH(BV$4,'Standardised Costs'!$E$101:$H101,0)),'Standardised Costs'!$C$101,0)*Inputs!$C$38</f>
        <v>0</v>
      </c>
      <c r="BW87" s="71">
        <f>IF(ISNUMBER(MATCH(BW$4,'Standardised Costs'!$E$101:$H101,0)),'Standardised Costs'!$C$101,0)*Inputs!$C$38</f>
        <v>0</v>
      </c>
      <c r="BX87" s="71">
        <f>IF(ISNUMBER(MATCH(BX$4,'Standardised Costs'!$E$101:$H101,0)),'Standardised Costs'!$C$101,0)*Inputs!$C$38</f>
        <v>0</v>
      </c>
      <c r="BY87" s="71">
        <f>IF(ISNUMBER(MATCH(BY$4,'Standardised Costs'!$E$101:$H101,0)),'Standardised Costs'!$C$101,0)*Inputs!$C$38</f>
        <v>0</v>
      </c>
      <c r="BZ87" s="71">
        <f>IF(ISNUMBER(MATCH(BZ$4,'Standardised Costs'!$E$101:$H101,0)),'Standardised Costs'!$C$101,0)*Inputs!$C$38</f>
        <v>0</v>
      </c>
      <c r="CA87" s="71">
        <f>IF(ISNUMBER(MATCH(CA$4,'Standardised Costs'!$E$101:$H101,0)),'Standardised Costs'!$C$101,0)*Inputs!$C$38</f>
        <v>0</v>
      </c>
      <c r="CB87" s="71">
        <f>IF(ISNUMBER(MATCH(CB$4,'Standardised Costs'!$E$101:$H101,0)),'Standardised Costs'!$C$101,0)*Inputs!$C$38</f>
        <v>0</v>
      </c>
      <c r="CC87" s="71">
        <f>IF(ISNUMBER(MATCH(CC$4,'Standardised Costs'!$E$101:$H101,0)),'Standardised Costs'!$C$101,0)*Inputs!$C$38</f>
        <v>0</v>
      </c>
      <c r="CD87" s="71">
        <f>IF(ISNUMBER(MATCH(CD$4,'Standardised Costs'!$E$101:$H101,0)),'Standardised Costs'!$C$101,0)*Inputs!$C$38</f>
        <v>0</v>
      </c>
      <c r="CE87" s="71">
        <f>IF(ISNUMBER(MATCH(CE$4,'Standardised Costs'!$E$101:$H101,0)),'Standardised Costs'!$C$101,0)*Inputs!$C$38</f>
        <v>0</v>
      </c>
      <c r="CF87" s="71">
        <f>IF(ISNUMBER(MATCH(CF$4,'Standardised Costs'!$E$101:$H101,0)),'Standardised Costs'!$C$101,0)*Inputs!$C$38</f>
        <v>0</v>
      </c>
      <c r="CG87" s="71">
        <f>IF(ISNUMBER(MATCH(CG$4,'Standardised Costs'!$E$101:$H101,0)),'Standardised Costs'!$C$101,0)*Inputs!$C$38</f>
        <v>0</v>
      </c>
      <c r="CH87" s="71">
        <f>IF(ISNUMBER(MATCH(CH$4,'Standardised Costs'!$E$101:$H101,0)),'Standardised Costs'!$C$101,0)*Inputs!$C$38</f>
        <v>0</v>
      </c>
      <c r="CI87" s="71">
        <f>IF(ISNUMBER(MATCH(CI$4,'Standardised Costs'!$E$101:$H101,0)),'Standardised Costs'!$C$101,0)*Inputs!$C$38</f>
        <v>0</v>
      </c>
      <c r="CJ87" s="71">
        <f>IF(ISNUMBER(MATCH(CJ$4,'Standardised Costs'!$E$101:$H101,0)),'Standardised Costs'!$C$101,0)*Inputs!$C$38</f>
        <v>0</v>
      </c>
      <c r="CK87" s="71">
        <f>IF(ISNUMBER(MATCH(CK$4,'Standardised Costs'!$E$101:$H101,0)),'Standardised Costs'!$C$101,0)*Inputs!$C$38</f>
        <v>0</v>
      </c>
      <c r="CL87" s="71">
        <f>IF(ISNUMBER(MATCH(CL$4,'Standardised Costs'!$E$101:$H101,0)),'Standardised Costs'!$C$101,0)*Inputs!$C$38</f>
        <v>0</v>
      </c>
      <c r="CM87" s="71">
        <f>IF(ISNUMBER(MATCH(CM$4,'Standardised Costs'!$E$101:$H101,0)),'Standardised Costs'!$C$101,0)*Inputs!$C$38</f>
        <v>0</v>
      </c>
      <c r="CN87" s="71">
        <f>IF(ISNUMBER(MATCH(CN$4,'Standardised Costs'!$E$101:$H101,0)),'Standardised Costs'!$C$101,0)*Inputs!$C$38</f>
        <v>0</v>
      </c>
      <c r="CO87" s="71">
        <f>IF(ISNUMBER(MATCH(CO$4,'Standardised Costs'!$E$101:$H101,0)),'Standardised Costs'!$C$101,0)*Inputs!$C$38</f>
        <v>0</v>
      </c>
      <c r="CP87" s="71">
        <f>IF(ISNUMBER(MATCH(CP$4,'Standardised Costs'!$E$101:$H101,0)),'Standardised Costs'!$C$101,0)*Inputs!$C$38</f>
        <v>0</v>
      </c>
      <c r="CQ87" s="71">
        <f>IF(ISNUMBER(MATCH(CQ$4,'Standardised Costs'!$E$101:$H101,0)),'Standardised Costs'!$C$101,0)*Inputs!$C$38</f>
        <v>0</v>
      </c>
      <c r="CR87" s="71">
        <f>IF(ISNUMBER(MATCH(CR$4,'Standardised Costs'!$E$101:$H101,0)),'Standardised Costs'!$C$101,0)*Inputs!$C$38</f>
        <v>0</v>
      </c>
      <c r="CS87" s="71">
        <f>IF(ISNUMBER(MATCH(CS$4,'Standardised Costs'!$E$101:$H101,0)),'Standardised Costs'!$C$101,0)*Inputs!$C$38</f>
        <v>0</v>
      </c>
      <c r="CT87" s="71">
        <f>IF(ISNUMBER(MATCH(CT$4,'Standardised Costs'!$E$101:$H101,0)),'Standardised Costs'!$C$101,0)*Inputs!$C$38</f>
        <v>0</v>
      </c>
      <c r="CU87" s="71">
        <f>IF(ISNUMBER(MATCH(CU$4,'Standardised Costs'!$E$101:$H101,0)),'Standardised Costs'!$C$101,0)*Inputs!$C$38</f>
        <v>0</v>
      </c>
      <c r="CV87" s="71">
        <f>IF(ISNUMBER(MATCH(CV$4,'Standardised Costs'!$E$101:$H101,0)),'Standardised Costs'!$C$101,0)*Inputs!$C$38</f>
        <v>0</v>
      </c>
      <c r="CW87" s="71">
        <f>IF(ISNUMBER(MATCH(CW$4,'Standardised Costs'!$E$101:$H101,0)),'Standardised Costs'!$C$101,0)*Inputs!$C$38</f>
        <v>0</v>
      </c>
      <c r="CX87" s="71">
        <f>IF(ISNUMBER(MATCH(CX$4,'Standardised Costs'!$E$101:$H101,0)),'Standardised Costs'!$C$101,0)*Inputs!$C$38</f>
        <v>0</v>
      </c>
      <c r="CY87" s="71">
        <f>IF(ISNUMBER(MATCH(CY$4,'Standardised Costs'!$E$101:$H101,0)),'Standardised Costs'!$C$101,0)*Inputs!$C$38</f>
        <v>0</v>
      </c>
    </row>
    <row r="88" spans="1:103" s="74" customFormat="1" ht="14.25" customHeight="1" x14ac:dyDescent="0.2">
      <c r="A88" s="75" t="s">
        <v>249</v>
      </c>
      <c r="B88" s="76"/>
      <c r="C88" s="77">
        <f t="shared" si="2"/>
        <v>0</v>
      </c>
      <c r="D88" s="78">
        <f t="shared" ref="D88:AI88" si="7">SUM(D78:D87)</f>
        <v>0</v>
      </c>
      <c r="E88" s="76">
        <f t="shared" si="7"/>
        <v>0</v>
      </c>
      <c r="F88" s="76">
        <f t="shared" si="7"/>
        <v>0</v>
      </c>
      <c r="G88" s="76">
        <f t="shared" si="7"/>
        <v>0</v>
      </c>
      <c r="H88" s="76">
        <f t="shared" si="7"/>
        <v>0</v>
      </c>
      <c r="I88" s="76">
        <f t="shared" si="7"/>
        <v>0</v>
      </c>
      <c r="J88" s="79">
        <f t="shared" si="7"/>
        <v>0</v>
      </c>
      <c r="K88" s="79">
        <f t="shared" si="7"/>
        <v>0</v>
      </c>
      <c r="L88" s="79">
        <f t="shared" si="7"/>
        <v>0</v>
      </c>
      <c r="M88" s="79">
        <f t="shared" si="7"/>
        <v>0</v>
      </c>
      <c r="N88" s="79">
        <f t="shared" si="7"/>
        <v>0</v>
      </c>
      <c r="O88" s="79">
        <f t="shared" si="7"/>
        <v>0</v>
      </c>
      <c r="P88" s="79">
        <f t="shared" si="7"/>
        <v>0</v>
      </c>
      <c r="Q88" s="79">
        <f t="shared" si="7"/>
        <v>0</v>
      </c>
      <c r="R88" s="79">
        <f t="shared" si="7"/>
        <v>0</v>
      </c>
      <c r="S88" s="79">
        <f t="shared" si="7"/>
        <v>0</v>
      </c>
      <c r="T88" s="79">
        <f t="shared" si="7"/>
        <v>0</v>
      </c>
      <c r="U88" s="79">
        <f t="shared" si="7"/>
        <v>0</v>
      </c>
      <c r="V88" s="79">
        <f t="shared" si="7"/>
        <v>0</v>
      </c>
      <c r="W88" s="79">
        <f t="shared" si="7"/>
        <v>0</v>
      </c>
      <c r="X88" s="79">
        <f t="shared" si="7"/>
        <v>0</v>
      </c>
      <c r="Y88" s="79">
        <f t="shared" si="7"/>
        <v>0</v>
      </c>
      <c r="Z88" s="79">
        <f t="shared" si="7"/>
        <v>0</v>
      </c>
      <c r="AA88" s="79">
        <f t="shared" si="7"/>
        <v>0</v>
      </c>
      <c r="AB88" s="79">
        <f t="shared" si="7"/>
        <v>0</v>
      </c>
      <c r="AC88" s="79">
        <f t="shared" si="7"/>
        <v>0</v>
      </c>
      <c r="AD88" s="79">
        <f t="shared" si="7"/>
        <v>0</v>
      </c>
      <c r="AE88" s="79">
        <f t="shared" si="7"/>
        <v>0</v>
      </c>
      <c r="AF88" s="79">
        <f t="shared" si="7"/>
        <v>0</v>
      </c>
      <c r="AG88" s="79">
        <f t="shared" si="7"/>
        <v>0</v>
      </c>
      <c r="AH88" s="79">
        <f t="shared" si="7"/>
        <v>0</v>
      </c>
      <c r="AI88" s="79">
        <f t="shared" si="7"/>
        <v>0</v>
      </c>
      <c r="AJ88" s="79">
        <f t="shared" ref="AJ88:BO88" si="8">SUM(AJ78:AJ87)</f>
        <v>0</v>
      </c>
      <c r="AK88" s="79">
        <f t="shared" si="8"/>
        <v>0</v>
      </c>
      <c r="AL88" s="79">
        <f t="shared" si="8"/>
        <v>0</v>
      </c>
      <c r="AM88" s="79">
        <f t="shared" si="8"/>
        <v>0</v>
      </c>
      <c r="AN88" s="79">
        <f t="shared" si="8"/>
        <v>0</v>
      </c>
      <c r="AO88" s="79">
        <f t="shared" si="8"/>
        <v>0</v>
      </c>
      <c r="AP88" s="79">
        <f t="shared" si="8"/>
        <v>0</v>
      </c>
      <c r="AQ88" s="79">
        <f t="shared" si="8"/>
        <v>0</v>
      </c>
      <c r="AR88" s="79">
        <f t="shared" si="8"/>
        <v>0</v>
      </c>
      <c r="AS88" s="79">
        <f t="shared" si="8"/>
        <v>0</v>
      </c>
      <c r="AT88" s="79">
        <f t="shared" si="8"/>
        <v>0</v>
      </c>
      <c r="AU88" s="79">
        <f t="shared" si="8"/>
        <v>0</v>
      </c>
      <c r="AV88" s="79">
        <f t="shared" si="8"/>
        <v>0</v>
      </c>
      <c r="AW88" s="79">
        <f t="shared" si="8"/>
        <v>0</v>
      </c>
      <c r="AX88" s="79">
        <f t="shared" si="8"/>
        <v>0</v>
      </c>
      <c r="AY88" s="79">
        <f t="shared" si="8"/>
        <v>0</v>
      </c>
      <c r="AZ88" s="79">
        <f t="shared" si="8"/>
        <v>0</v>
      </c>
      <c r="BA88" s="79">
        <f t="shared" si="8"/>
        <v>0</v>
      </c>
      <c r="BB88" s="79">
        <f t="shared" si="8"/>
        <v>0</v>
      </c>
      <c r="BC88" s="79">
        <f t="shared" si="8"/>
        <v>0</v>
      </c>
      <c r="BD88" s="79">
        <f t="shared" si="8"/>
        <v>0</v>
      </c>
      <c r="BE88" s="79">
        <f t="shared" si="8"/>
        <v>0</v>
      </c>
      <c r="BF88" s="79">
        <f t="shared" si="8"/>
        <v>0</v>
      </c>
      <c r="BG88" s="79">
        <f t="shared" si="8"/>
        <v>0</v>
      </c>
      <c r="BH88" s="79">
        <f t="shared" si="8"/>
        <v>0</v>
      </c>
      <c r="BI88" s="79">
        <f t="shared" si="8"/>
        <v>0</v>
      </c>
      <c r="BJ88" s="79">
        <f t="shared" si="8"/>
        <v>0</v>
      </c>
      <c r="BK88" s="79">
        <f t="shared" si="8"/>
        <v>0</v>
      </c>
      <c r="BL88" s="79">
        <f t="shared" si="8"/>
        <v>0</v>
      </c>
      <c r="BM88" s="79">
        <f t="shared" si="8"/>
        <v>0</v>
      </c>
      <c r="BN88" s="79">
        <f t="shared" si="8"/>
        <v>0</v>
      </c>
      <c r="BO88" s="79">
        <f t="shared" si="8"/>
        <v>0</v>
      </c>
      <c r="BP88" s="79">
        <f t="shared" ref="BP88:CU88" si="9">SUM(BP78:BP87)</f>
        <v>0</v>
      </c>
      <c r="BQ88" s="79">
        <f t="shared" si="9"/>
        <v>0</v>
      </c>
      <c r="BR88" s="79">
        <f t="shared" si="9"/>
        <v>0</v>
      </c>
      <c r="BS88" s="79">
        <f t="shared" si="9"/>
        <v>0</v>
      </c>
      <c r="BT88" s="79">
        <f t="shared" si="9"/>
        <v>0</v>
      </c>
      <c r="BU88" s="79">
        <f t="shared" si="9"/>
        <v>0</v>
      </c>
      <c r="BV88" s="79">
        <f t="shared" si="9"/>
        <v>0</v>
      </c>
      <c r="BW88" s="79">
        <f t="shared" si="9"/>
        <v>0</v>
      </c>
      <c r="BX88" s="79">
        <f t="shared" si="9"/>
        <v>0</v>
      </c>
      <c r="BY88" s="79">
        <f t="shared" si="9"/>
        <v>0</v>
      </c>
      <c r="BZ88" s="79">
        <f t="shared" si="9"/>
        <v>0</v>
      </c>
      <c r="CA88" s="79">
        <f t="shared" si="9"/>
        <v>0</v>
      </c>
      <c r="CB88" s="79">
        <f t="shared" si="9"/>
        <v>0</v>
      </c>
      <c r="CC88" s="79">
        <f t="shared" si="9"/>
        <v>0</v>
      </c>
      <c r="CD88" s="79">
        <f t="shared" si="9"/>
        <v>0</v>
      </c>
      <c r="CE88" s="79">
        <f t="shared" si="9"/>
        <v>0</v>
      </c>
      <c r="CF88" s="79">
        <f t="shared" si="9"/>
        <v>0</v>
      </c>
      <c r="CG88" s="79">
        <f t="shared" si="9"/>
        <v>0</v>
      </c>
      <c r="CH88" s="79">
        <f t="shared" si="9"/>
        <v>0</v>
      </c>
      <c r="CI88" s="79">
        <f t="shared" si="9"/>
        <v>0</v>
      </c>
      <c r="CJ88" s="79">
        <f t="shared" si="9"/>
        <v>0</v>
      </c>
      <c r="CK88" s="79">
        <f t="shared" si="9"/>
        <v>0</v>
      </c>
      <c r="CL88" s="79">
        <f t="shared" si="9"/>
        <v>0</v>
      </c>
      <c r="CM88" s="79">
        <f t="shared" si="9"/>
        <v>0</v>
      </c>
      <c r="CN88" s="79">
        <f t="shared" si="9"/>
        <v>0</v>
      </c>
      <c r="CO88" s="79">
        <f t="shared" si="9"/>
        <v>0</v>
      </c>
      <c r="CP88" s="79">
        <f t="shared" si="9"/>
        <v>0</v>
      </c>
      <c r="CQ88" s="79">
        <f t="shared" si="9"/>
        <v>0</v>
      </c>
      <c r="CR88" s="79">
        <f t="shared" si="9"/>
        <v>0</v>
      </c>
      <c r="CS88" s="79">
        <f t="shared" si="9"/>
        <v>0</v>
      </c>
      <c r="CT88" s="79">
        <f t="shared" si="9"/>
        <v>0</v>
      </c>
      <c r="CU88" s="79">
        <f t="shared" si="9"/>
        <v>0</v>
      </c>
      <c r="CV88" s="79">
        <f t="shared" ref="CV88:CY88" si="10">SUM(CV78:CV87)</f>
        <v>0</v>
      </c>
      <c r="CW88" s="79">
        <f t="shared" si="10"/>
        <v>0</v>
      </c>
      <c r="CX88" s="79">
        <f t="shared" si="10"/>
        <v>0</v>
      </c>
      <c r="CY88" s="79">
        <f t="shared" si="10"/>
        <v>0</v>
      </c>
    </row>
    <row r="89" spans="1:103" s="68" customFormat="1" ht="13.5" customHeight="1" x14ac:dyDescent="0.2">
      <c r="A89" s="325" t="s">
        <v>261</v>
      </c>
      <c r="B89" s="69" t="s">
        <v>262</v>
      </c>
      <c r="C89" s="72">
        <f t="shared" si="2"/>
        <v>0</v>
      </c>
      <c r="D89" s="71">
        <f>IF(
    ISNUMBER(MATCH(D$4, 'Standardised Costs'!$A$132:$A$152, 0)),
    INDEX('Standardised Costs'!$B$132:$B$152, MATCH(D$4, 'Standardised Costs'!$A$132:$A$152, 0)),
    0
)</f>
        <v>0</v>
      </c>
      <c r="E89" s="71">
        <f>IF(
    ISNUMBER(MATCH(E$4, 'Standardised Costs'!$A$132:$A$152, 0)),
    INDEX('Standardised Costs'!$B$132:$B$152, MATCH(E$4, 'Standardised Costs'!$A$132:$A$152, 0)),
    0
)</f>
        <v>0</v>
      </c>
      <c r="F89" s="71">
        <f>IF(
    ISNUMBER(MATCH(F$4, 'Standardised Costs'!$A$132:$A$152, 0)),
    INDEX('Standardised Costs'!$B$132:$B$152, MATCH(F$4, 'Standardised Costs'!$A$132:$A$152, 0)),
    0
)</f>
        <v>0</v>
      </c>
      <c r="G89" s="71">
        <f>IF(
    ISNUMBER(MATCH(G$4, 'Standardised Costs'!$A$132:$A$152, 0)),
    INDEX('Standardised Costs'!$B$132:$B$152, MATCH(G$4, 'Standardised Costs'!$A$132:$A$152, 0)),
    0
)</f>
        <v>0</v>
      </c>
      <c r="H89" s="71">
        <f>IF(
    ISNUMBER(MATCH(H$4, 'Standardised Costs'!$A$132:$A$152, 0)),
    INDEX('Standardised Costs'!$B$132:$B$152, MATCH(H$4, 'Standardised Costs'!$A$132:$A$152, 0)),
    0
)</f>
        <v>0</v>
      </c>
      <c r="I89" s="71">
        <f>IF(
    ISNUMBER(MATCH(I$4, 'Standardised Costs'!$A$132:$A$152, 0)),
    INDEX('Standardised Costs'!$B$132:$B$152, MATCH(I$4, 'Standardised Costs'!$A$132:$A$152, 0)),
    0
)</f>
        <v>0</v>
      </c>
      <c r="J89" s="71">
        <f>IF(
    ISNUMBER(MATCH(J$4, 'Standardised Costs'!$A$132:$A$152, 0)),
    INDEX('Standardised Costs'!$B$132:$B$152, MATCH(J$4, 'Standardised Costs'!$A$132:$A$152, 0)),
    0
)</f>
        <v>0</v>
      </c>
      <c r="K89" s="71">
        <f>IF(
    ISNUMBER(MATCH(K$4, 'Standardised Costs'!$A$132:$A$152, 0)),
    INDEX('Standardised Costs'!$B$132:$B$152, MATCH(K$4, 'Standardised Costs'!$A$132:$A$152, 0)),
    0
)</f>
        <v>0</v>
      </c>
      <c r="L89" s="71">
        <f>IF(
    ISNUMBER(MATCH(L$4, 'Standardised Costs'!$A$132:$A$152, 0)),
    INDEX('Standardised Costs'!$B$132:$B$152, MATCH(L$4, 'Standardised Costs'!$A$132:$A$152, 0)),
    0
)</f>
        <v>0</v>
      </c>
      <c r="M89" s="71">
        <f>IF(
    ISNUMBER(MATCH(M$4, 'Standardised Costs'!$A$132:$A$152, 0)),
    INDEX('Standardised Costs'!$B$132:$B$152, MATCH(M$4, 'Standardised Costs'!$A$132:$A$152, 0)),
    0
)</f>
        <v>0</v>
      </c>
      <c r="N89" s="71">
        <f>IF(
    ISNUMBER(MATCH(N$4, 'Standardised Costs'!$A$132:$A$152, 0)),
    INDEX('Standardised Costs'!$B$132:$B$152, MATCH(N$4, 'Standardised Costs'!$A$132:$A$152, 0)),
    0
)</f>
        <v>0</v>
      </c>
      <c r="O89" s="71">
        <f>IF(
    ISNUMBER(MATCH(O$4, 'Standardised Costs'!$A$132:$A$152, 0)),
    INDEX('Standardised Costs'!$B$132:$B$152, MATCH(O$4, 'Standardised Costs'!$A$132:$A$152, 0)),
    0
)</f>
        <v>0</v>
      </c>
      <c r="P89" s="71">
        <f>IF(
    ISNUMBER(MATCH(P$4, 'Standardised Costs'!$A$132:$A$152, 0)),
    INDEX('Standardised Costs'!$B$132:$B$152, MATCH(P$4, 'Standardised Costs'!$A$132:$A$152, 0)),
    0
)</f>
        <v>0</v>
      </c>
      <c r="Q89" s="71">
        <f>IF(
    ISNUMBER(MATCH(Q$4, 'Standardised Costs'!$A$132:$A$152, 0)),
    INDEX('Standardised Costs'!$B$132:$B$152, MATCH(Q$4, 'Standardised Costs'!$A$132:$A$152, 0)),
    0
)</f>
        <v>0</v>
      </c>
      <c r="R89" s="71">
        <f>IF(
    ISNUMBER(MATCH(R$4, 'Standardised Costs'!$A$132:$A$152, 0)),
    INDEX('Standardised Costs'!$B$132:$B$152, MATCH(R$4, 'Standardised Costs'!$A$132:$A$152, 0)),
    0
)</f>
        <v>0</v>
      </c>
      <c r="S89" s="71">
        <f>IF(
    ISNUMBER(MATCH(S$4, 'Standardised Costs'!$A$132:$A$152, 0)),
    INDEX('Standardised Costs'!$B$132:$B$152, MATCH(S$4, 'Standardised Costs'!$A$132:$A$152, 0)),
    0
)</f>
        <v>0</v>
      </c>
      <c r="T89" s="71">
        <f>IF(
    ISNUMBER(MATCH(T$4, 'Standardised Costs'!$A$132:$A$152, 0)),
    INDEX('Standardised Costs'!$B$132:$B$152, MATCH(T$4, 'Standardised Costs'!$A$132:$A$152, 0)),
    0
)</f>
        <v>0</v>
      </c>
      <c r="U89" s="71">
        <f>IF(
    ISNUMBER(MATCH(U$4, 'Standardised Costs'!$A$132:$A$152, 0)),
    INDEX('Standardised Costs'!$B$132:$B$152, MATCH(U$4, 'Standardised Costs'!$A$132:$A$152, 0)),
    0
)</f>
        <v>0</v>
      </c>
      <c r="V89" s="71">
        <f>IF(
    ISNUMBER(MATCH(V$4, 'Standardised Costs'!$A$132:$A$152, 0)),
    INDEX('Standardised Costs'!$B$132:$B$152, MATCH(V$4, 'Standardised Costs'!$A$132:$A$152, 0)),
    0
)</f>
        <v>0</v>
      </c>
      <c r="W89" s="71">
        <f>IF(
    ISNUMBER(MATCH(W$4, 'Standardised Costs'!$A$132:$A$152, 0)),
    INDEX('Standardised Costs'!$B$132:$B$152, MATCH(W$4, 'Standardised Costs'!$A$132:$A$152, 0)),
    0
)</f>
        <v>0</v>
      </c>
      <c r="X89" s="71">
        <f>IF(
    ISNUMBER(MATCH(X$4, 'Standardised Costs'!$A$132:$A$152, 0)),
    INDEX('Standardised Costs'!$B$132:$B$152, MATCH(X$4, 'Standardised Costs'!$A$132:$A$152, 0)),
    0
)</f>
        <v>0</v>
      </c>
      <c r="Y89" s="71">
        <f>IF(
    ISNUMBER(MATCH(Y$4, 'Standardised Costs'!$A$132:$A$152, 0)),
    INDEX('Standardised Costs'!$B$132:$B$152, MATCH(Y$4, 'Standardised Costs'!$A$132:$A$152, 0)),
    0
)</f>
        <v>0</v>
      </c>
      <c r="Z89" s="71">
        <f>IF(
    ISNUMBER(MATCH(Z$4, 'Standardised Costs'!$A$132:$A$152, 0)),
    INDEX('Standardised Costs'!$B$132:$B$152, MATCH(Z$4, 'Standardised Costs'!$A$132:$A$152, 0)),
    0
)</f>
        <v>0</v>
      </c>
      <c r="AA89" s="71">
        <f>IF(
    ISNUMBER(MATCH(AA$4, 'Standardised Costs'!$A$132:$A$152, 0)),
    INDEX('Standardised Costs'!$B$132:$B$152, MATCH(AA$4, 'Standardised Costs'!$A$132:$A$152, 0)),
    0
)</f>
        <v>0</v>
      </c>
      <c r="AB89" s="71">
        <f>IF(
    ISNUMBER(MATCH(AB$4, 'Standardised Costs'!$A$132:$A$152, 0)),
    INDEX('Standardised Costs'!$B$132:$B$152, MATCH(AB$4, 'Standardised Costs'!$A$132:$A$152, 0)),
    0
)</f>
        <v>0</v>
      </c>
      <c r="AC89" s="71">
        <f>IF(
    ISNUMBER(MATCH(AC$4, 'Standardised Costs'!$A$132:$A$152, 0)),
    INDEX('Standardised Costs'!$B$132:$B$152, MATCH(AC$4, 'Standardised Costs'!$A$132:$A$152, 0)),
    0
)</f>
        <v>0</v>
      </c>
      <c r="AD89" s="71">
        <f>IF(
    ISNUMBER(MATCH(AD$4, 'Standardised Costs'!$A$132:$A$152, 0)),
    INDEX('Standardised Costs'!$B$132:$B$152, MATCH(AD$4, 'Standardised Costs'!$A$132:$A$152, 0)),
    0
)</f>
        <v>0</v>
      </c>
      <c r="AE89" s="71">
        <f>IF(
    ISNUMBER(MATCH(AE$4, 'Standardised Costs'!$A$132:$A$152, 0)),
    INDEX('Standardised Costs'!$B$132:$B$152, MATCH(AE$4, 'Standardised Costs'!$A$132:$A$152, 0)),
    0
)</f>
        <v>0</v>
      </c>
      <c r="AF89" s="71">
        <f>IF(
    ISNUMBER(MATCH(AF$4, 'Standardised Costs'!$A$132:$A$152, 0)),
    INDEX('Standardised Costs'!$B$132:$B$152, MATCH(AF$4, 'Standardised Costs'!$A$132:$A$152, 0)),
    0
)</f>
        <v>0</v>
      </c>
      <c r="AG89" s="71">
        <f>IF(
    ISNUMBER(MATCH(AG$4, 'Standardised Costs'!$A$132:$A$152, 0)),
    INDEX('Standardised Costs'!$B$132:$B$152, MATCH(AG$4, 'Standardised Costs'!$A$132:$A$152, 0)),
    0
)</f>
        <v>0</v>
      </c>
      <c r="AH89" s="71">
        <f>IF(
    ISNUMBER(MATCH(AH$4, 'Standardised Costs'!$A$132:$A$152, 0)),
    INDEX('Standardised Costs'!$B$132:$B$152, MATCH(AH$4, 'Standardised Costs'!$A$132:$A$152, 0)),
    0
)</f>
        <v>0</v>
      </c>
      <c r="AI89" s="71">
        <f>IF(
    ISNUMBER(MATCH(AI$4, 'Standardised Costs'!$A$132:$A$152, 0)),
    INDEX('Standardised Costs'!$B$132:$B$152, MATCH(AI$4, 'Standardised Costs'!$A$132:$A$152, 0)),
    0
)</f>
        <v>0</v>
      </c>
      <c r="AJ89" s="71">
        <f>IF(
    ISNUMBER(MATCH(AJ$4, 'Standardised Costs'!$A$132:$A$152, 0)),
    INDEX('Standardised Costs'!$B$132:$B$152, MATCH(AJ$4, 'Standardised Costs'!$A$132:$A$152, 0)),
    0
)</f>
        <v>0</v>
      </c>
      <c r="AK89" s="71">
        <f>IF(
    ISNUMBER(MATCH(AK$4, 'Standardised Costs'!$A$132:$A$152, 0)),
    INDEX('Standardised Costs'!$B$132:$B$152, MATCH(AK$4, 'Standardised Costs'!$A$132:$A$152, 0)),
    0
)</f>
        <v>0</v>
      </c>
      <c r="AL89" s="71">
        <f>IF(
    ISNUMBER(MATCH(AL$4, 'Standardised Costs'!$A$132:$A$152, 0)),
    INDEX('Standardised Costs'!$B$132:$B$152, MATCH(AL$4, 'Standardised Costs'!$A$132:$A$152, 0)),
    0
)</f>
        <v>0</v>
      </c>
      <c r="AM89" s="71">
        <f>IF(
    ISNUMBER(MATCH(AM$4, 'Standardised Costs'!$A$132:$A$152, 0)),
    INDEX('Standardised Costs'!$B$132:$B$152, MATCH(AM$4, 'Standardised Costs'!$A$132:$A$152, 0)),
    0
)</f>
        <v>0</v>
      </c>
      <c r="AN89" s="71">
        <f>IF(
    ISNUMBER(MATCH(AN$4, 'Standardised Costs'!$A$132:$A$152, 0)),
    INDEX('Standardised Costs'!$B$132:$B$152, MATCH(AN$4, 'Standardised Costs'!$A$132:$A$152, 0)),
    0
)</f>
        <v>0</v>
      </c>
      <c r="AO89" s="71">
        <f>IF(
    ISNUMBER(MATCH(AO$4, 'Standardised Costs'!$A$132:$A$152, 0)),
    INDEX('Standardised Costs'!$B$132:$B$152, MATCH(AO$4, 'Standardised Costs'!$A$132:$A$152, 0)),
    0
)</f>
        <v>0</v>
      </c>
      <c r="AP89" s="71">
        <f>IF(
    ISNUMBER(MATCH(AP$4, 'Standardised Costs'!$A$132:$A$152, 0)),
    INDEX('Standardised Costs'!$B$132:$B$152, MATCH(AP$4, 'Standardised Costs'!$A$132:$A$152, 0)),
    0
)</f>
        <v>0</v>
      </c>
      <c r="AQ89" s="71">
        <f>IF(
    ISNUMBER(MATCH(AQ$4, 'Standardised Costs'!$A$132:$A$152, 0)),
    INDEX('Standardised Costs'!$B$132:$B$152, MATCH(AQ$4, 'Standardised Costs'!$A$132:$A$152, 0)),
    0
)</f>
        <v>0</v>
      </c>
      <c r="AR89" s="71">
        <f>IF(
    ISNUMBER(MATCH(AR$4, 'Standardised Costs'!$A$132:$A$152, 0)),
    INDEX('Standardised Costs'!$B$132:$B$152, MATCH(AR$4, 'Standardised Costs'!$A$132:$A$152, 0)),
    0
)</f>
        <v>0</v>
      </c>
      <c r="AS89" s="71">
        <f>IF(
    ISNUMBER(MATCH(AS$4, 'Standardised Costs'!$A$132:$A$152, 0)),
    INDEX('Standardised Costs'!$B$132:$B$152, MATCH(AS$4, 'Standardised Costs'!$A$132:$A$152, 0)),
    0
)</f>
        <v>0</v>
      </c>
      <c r="AT89" s="71">
        <f>IF(
    ISNUMBER(MATCH(AT$4, 'Standardised Costs'!$A$132:$A$152, 0)),
    INDEX('Standardised Costs'!$B$132:$B$152, MATCH(AT$4, 'Standardised Costs'!$A$132:$A$152, 0)),
    0
)</f>
        <v>0</v>
      </c>
      <c r="AU89" s="71">
        <f>IF(
    ISNUMBER(MATCH(AU$4, 'Standardised Costs'!$A$132:$A$152, 0)),
    INDEX('Standardised Costs'!$B$132:$B$152, MATCH(AU$4, 'Standardised Costs'!$A$132:$A$152, 0)),
    0
)</f>
        <v>0</v>
      </c>
      <c r="AV89" s="71">
        <f>IF(
    ISNUMBER(MATCH(AV$4, 'Standardised Costs'!$A$132:$A$152, 0)),
    INDEX('Standardised Costs'!$B$132:$B$152, MATCH(AV$4, 'Standardised Costs'!$A$132:$A$152, 0)),
    0
)</f>
        <v>0</v>
      </c>
      <c r="AW89" s="71">
        <f>IF(
    ISNUMBER(MATCH(AW$4, 'Standardised Costs'!$A$132:$A$152, 0)),
    INDEX('Standardised Costs'!$B$132:$B$152, MATCH(AW$4, 'Standardised Costs'!$A$132:$A$152, 0)),
    0
)</f>
        <v>0</v>
      </c>
      <c r="AX89" s="71">
        <f>IF(
    ISNUMBER(MATCH(AX$4, 'Standardised Costs'!$A$132:$A$152, 0)),
    INDEX('Standardised Costs'!$B$132:$B$152, MATCH(AX$4, 'Standardised Costs'!$A$132:$A$152, 0)),
    0
)</f>
        <v>0</v>
      </c>
      <c r="AY89" s="71">
        <f>IF(
    ISNUMBER(MATCH(AY$4, 'Standardised Costs'!$A$132:$A$152, 0)),
    INDEX('Standardised Costs'!$B$132:$B$152, MATCH(AY$4, 'Standardised Costs'!$A$132:$A$152, 0)),
    0
)</f>
        <v>0</v>
      </c>
      <c r="AZ89" s="71">
        <f>IF(
    ISNUMBER(MATCH(AZ$4, 'Standardised Costs'!$A$132:$A$152, 0)),
    INDEX('Standardised Costs'!$B$132:$B$152, MATCH(AZ$4, 'Standardised Costs'!$A$132:$A$152, 0)),
    0
)</f>
        <v>0</v>
      </c>
      <c r="BA89" s="71">
        <f>IF(
    ISNUMBER(MATCH(BA$4, 'Standardised Costs'!$A$132:$A$152, 0)),
    INDEX('Standardised Costs'!$B$132:$B$152, MATCH(BA$4, 'Standardised Costs'!$A$132:$A$152, 0)),
    0
)</f>
        <v>0</v>
      </c>
      <c r="BB89" s="71">
        <f>IF(
    ISNUMBER(MATCH(BB$4, 'Standardised Costs'!$A$132:$A$152, 0)),
    INDEX('Standardised Costs'!$B$132:$B$152, MATCH(BB$4, 'Standardised Costs'!$A$132:$A$152, 0)),
    0
)</f>
        <v>0</v>
      </c>
      <c r="BC89" s="71">
        <f>IF(
    ISNUMBER(MATCH(BC$4, 'Standardised Costs'!$A$132:$A$152, 0)),
    INDEX('Standardised Costs'!$B$132:$B$152, MATCH(BC$4, 'Standardised Costs'!$A$132:$A$152, 0)),
    0
)</f>
        <v>0</v>
      </c>
      <c r="BD89" s="71">
        <f>IF(
    ISNUMBER(MATCH(BD$4, 'Standardised Costs'!$A$132:$A$152, 0)),
    INDEX('Standardised Costs'!$B$132:$B$152, MATCH(BD$4, 'Standardised Costs'!$A$132:$A$152, 0)),
    0
)</f>
        <v>0</v>
      </c>
      <c r="BE89" s="71">
        <f>IF(
    ISNUMBER(MATCH(BE$4, 'Standardised Costs'!$A$132:$A$152, 0)),
    INDEX('Standardised Costs'!$B$132:$B$152, MATCH(BE$4, 'Standardised Costs'!$A$132:$A$152, 0)),
    0
)</f>
        <v>0</v>
      </c>
      <c r="BF89" s="71">
        <f>IF(
    ISNUMBER(MATCH(BF$4, 'Standardised Costs'!$A$132:$A$152, 0)),
    INDEX('Standardised Costs'!$B$132:$B$152, MATCH(BF$4, 'Standardised Costs'!$A$132:$A$152, 0)),
    0
)</f>
        <v>0</v>
      </c>
      <c r="BG89" s="71">
        <f>IF(
    ISNUMBER(MATCH(BG$4, 'Standardised Costs'!$A$132:$A$152, 0)),
    INDEX('Standardised Costs'!$B$132:$B$152, MATCH(BG$4, 'Standardised Costs'!$A$132:$A$152, 0)),
    0
)</f>
        <v>0</v>
      </c>
      <c r="BH89" s="71">
        <f>IF(
    ISNUMBER(MATCH(BH$4, 'Standardised Costs'!$A$132:$A$152, 0)),
    INDEX('Standardised Costs'!$B$132:$B$152, MATCH(BH$4, 'Standardised Costs'!$A$132:$A$152, 0)),
    0
)</f>
        <v>0</v>
      </c>
      <c r="BI89" s="71">
        <f>IF(
    ISNUMBER(MATCH(BI$4, 'Standardised Costs'!$A$132:$A$152, 0)),
    INDEX('Standardised Costs'!$B$132:$B$152, MATCH(BI$4, 'Standardised Costs'!$A$132:$A$152, 0)),
    0
)</f>
        <v>0</v>
      </c>
      <c r="BJ89" s="71">
        <f>IF(
    ISNUMBER(MATCH(BJ$4, 'Standardised Costs'!$A$132:$A$152, 0)),
    INDEX('Standardised Costs'!$B$132:$B$152, MATCH(BJ$4, 'Standardised Costs'!$A$132:$A$152, 0)),
    0
)</f>
        <v>0</v>
      </c>
      <c r="BK89" s="71">
        <f>IF(
    ISNUMBER(MATCH(BK$4, 'Standardised Costs'!$A$132:$A$152, 0)),
    INDEX('Standardised Costs'!$B$132:$B$152, MATCH(BK$4, 'Standardised Costs'!$A$132:$A$152, 0)),
    0
)</f>
        <v>0</v>
      </c>
      <c r="BL89" s="71">
        <f>IF(
    ISNUMBER(MATCH(BL$4, 'Standardised Costs'!$A$132:$A$152, 0)),
    INDEX('Standardised Costs'!$B$132:$B$152, MATCH(BL$4, 'Standardised Costs'!$A$132:$A$152, 0)),
    0
)</f>
        <v>0</v>
      </c>
      <c r="BM89" s="71">
        <f>IF(
    ISNUMBER(MATCH(BM$4, 'Standardised Costs'!$A$132:$A$152, 0)),
    INDEX('Standardised Costs'!$B$132:$B$152, MATCH(BM$4, 'Standardised Costs'!$A$132:$A$152, 0)),
    0
)</f>
        <v>0</v>
      </c>
      <c r="BN89" s="71">
        <f>IF(
    ISNUMBER(MATCH(BN$4, 'Standardised Costs'!$A$132:$A$152, 0)),
    INDEX('Standardised Costs'!$B$132:$B$152, MATCH(BN$4, 'Standardised Costs'!$A$132:$A$152, 0)),
    0
)</f>
        <v>0</v>
      </c>
      <c r="BO89" s="71">
        <f>IF(
    ISNUMBER(MATCH(BO$4, 'Standardised Costs'!$A$132:$A$152, 0)),
    INDEX('Standardised Costs'!$B$132:$B$152, MATCH(BO$4, 'Standardised Costs'!$A$132:$A$152, 0)),
    0
)</f>
        <v>0</v>
      </c>
      <c r="BP89" s="71">
        <f>IF(
    ISNUMBER(MATCH(BP$4, 'Standardised Costs'!$A$132:$A$152, 0)),
    INDEX('Standardised Costs'!$B$132:$B$152, MATCH(BP$4, 'Standardised Costs'!$A$132:$A$152, 0)),
    0
)</f>
        <v>0</v>
      </c>
      <c r="BQ89" s="71">
        <f>IF(
    ISNUMBER(MATCH(BQ$4, 'Standardised Costs'!$A$132:$A$152, 0)),
    INDEX('Standardised Costs'!$B$132:$B$152, MATCH(BQ$4, 'Standardised Costs'!$A$132:$A$152, 0)),
    0
)</f>
        <v>0</v>
      </c>
      <c r="BR89" s="71">
        <f>IF(
    ISNUMBER(MATCH(BR$4, 'Standardised Costs'!$A$132:$A$152, 0)),
    INDEX('Standardised Costs'!$B$132:$B$152, MATCH(BR$4, 'Standardised Costs'!$A$132:$A$152, 0)),
    0
)</f>
        <v>0</v>
      </c>
      <c r="BS89" s="71">
        <f>IF(
    ISNUMBER(MATCH(BS$4, 'Standardised Costs'!$A$132:$A$152, 0)),
    INDEX('Standardised Costs'!$B$132:$B$152, MATCH(BS$4, 'Standardised Costs'!$A$132:$A$152, 0)),
    0
)</f>
        <v>0</v>
      </c>
      <c r="BT89" s="71">
        <f>IF(
    ISNUMBER(MATCH(BT$4, 'Standardised Costs'!$A$132:$A$152, 0)),
    INDEX('Standardised Costs'!$B$132:$B$152, MATCH(BT$4, 'Standardised Costs'!$A$132:$A$152, 0)),
    0
)</f>
        <v>0</v>
      </c>
      <c r="BU89" s="71">
        <f>IF(
    ISNUMBER(MATCH(BU$4, 'Standardised Costs'!$A$132:$A$152, 0)),
    INDEX('Standardised Costs'!$B$132:$B$152, MATCH(BU$4, 'Standardised Costs'!$A$132:$A$152, 0)),
    0
)</f>
        <v>0</v>
      </c>
      <c r="BV89" s="71">
        <f>IF(
    ISNUMBER(MATCH(BV$4, 'Standardised Costs'!$A$132:$A$152, 0)),
    INDEX('Standardised Costs'!$B$132:$B$152, MATCH(BV$4, 'Standardised Costs'!$A$132:$A$152, 0)),
    0
)</f>
        <v>0</v>
      </c>
      <c r="BW89" s="71">
        <f>IF(
    ISNUMBER(MATCH(BW$4, 'Standardised Costs'!$A$132:$A$152, 0)),
    INDEX('Standardised Costs'!$B$132:$B$152, MATCH(BW$4, 'Standardised Costs'!$A$132:$A$152, 0)),
    0
)</f>
        <v>0</v>
      </c>
      <c r="BX89" s="71">
        <f>IF(
    ISNUMBER(MATCH(BX$4, 'Standardised Costs'!$A$132:$A$152, 0)),
    INDEX('Standardised Costs'!$B$132:$B$152, MATCH(BX$4, 'Standardised Costs'!$A$132:$A$152, 0)),
    0
)</f>
        <v>0</v>
      </c>
      <c r="BY89" s="71">
        <f>IF(
    ISNUMBER(MATCH(BY$4, 'Standardised Costs'!$A$132:$A$152, 0)),
    INDEX('Standardised Costs'!$B$132:$B$152, MATCH(BY$4, 'Standardised Costs'!$A$132:$A$152, 0)),
    0
)</f>
        <v>0</v>
      </c>
      <c r="BZ89" s="71">
        <f>IF(
    ISNUMBER(MATCH(BZ$4, 'Standardised Costs'!$A$132:$A$152, 0)),
    INDEX('Standardised Costs'!$B$132:$B$152, MATCH(BZ$4, 'Standardised Costs'!$A$132:$A$152, 0)),
    0
)</f>
        <v>0</v>
      </c>
      <c r="CA89" s="71">
        <f>IF(
    ISNUMBER(MATCH(CA$4, 'Standardised Costs'!$A$132:$A$152, 0)),
    INDEX('Standardised Costs'!$B$132:$B$152, MATCH(CA$4, 'Standardised Costs'!$A$132:$A$152, 0)),
    0
)</f>
        <v>0</v>
      </c>
      <c r="CB89" s="71">
        <f>IF(
    ISNUMBER(MATCH(CB$4, 'Standardised Costs'!$A$132:$A$152, 0)),
    INDEX('Standardised Costs'!$B$132:$B$152, MATCH(CB$4, 'Standardised Costs'!$A$132:$A$152, 0)),
    0
)</f>
        <v>0</v>
      </c>
      <c r="CC89" s="71">
        <f>IF(
    ISNUMBER(MATCH(CC$4, 'Standardised Costs'!$A$132:$A$152, 0)),
    INDEX('Standardised Costs'!$B$132:$B$152, MATCH(CC$4, 'Standardised Costs'!$A$132:$A$152, 0)),
    0
)</f>
        <v>0</v>
      </c>
      <c r="CD89" s="71">
        <f>IF(
    ISNUMBER(MATCH(CD$4, 'Standardised Costs'!$A$132:$A$152, 0)),
    INDEX('Standardised Costs'!$B$132:$B$152, MATCH(CD$4, 'Standardised Costs'!$A$132:$A$152, 0)),
    0
)</f>
        <v>0</v>
      </c>
      <c r="CE89" s="71">
        <f>IF(
    ISNUMBER(MATCH(CE$4, 'Standardised Costs'!$A$132:$A$152, 0)),
    INDEX('Standardised Costs'!$B$132:$B$152, MATCH(CE$4, 'Standardised Costs'!$A$132:$A$152, 0)),
    0
)</f>
        <v>0</v>
      </c>
      <c r="CF89" s="71">
        <f>IF(
    ISNUMBER(MATCH(CF$4, 'Standardised Costs'!$A$132:$A$152, 0)),
    INDEX('Standardised Costs'!$B$132:$B$152, MATCH(CF$4, 'Standardised Costs'!$A$132:$A$152, 0)),
    0
)</f>
        <v>0</v>
      </c>
      <c r="CG89" s="71">
        <f>IF(
    ISNUMBER(MATCH(CG$4, 'Standardised Costs'!$A$132:$A$152, 0)),
    INDEX('Standardised Costs'!$B$132:$B$152, MATCH(CG$4, 'Standardised Costs'!$A$132:$A$152, 0)),
    0
)</f>
        <v>0</v>
      </c>
      <c r="CH89" s="71">
        <f>IF(
    ISNUMBER(MATCH(CH$4, 'Standardised Costs'!$A$132:$A$152, 0)),
    INDEX('Standardised Costs'!$B$132:$B$152, MATCH(CH$4, 'Standardised Costs'!$A$132:$A$152, 0)),
    0
)</f>
        <v>0</v>
      </c>
      <c r="CI89" s="71">
        <f>IF(
    ISNUMBER(MATCH(CI$4, 'Standardised Costs'!$A$132:$A$152, 0)),
    INDEX('Standardised Costs'!$B$132:$B$152, MATCH(CI$4, 'Standardised Costs'!$A$132:$A$152, 0)),
    0
)</f>
        <v>0</v>
      </c>
      <c r="CJ89" s="71">
        <f>IF(
    ISNUMBER(MATCH(CJ$4, 'Standardised Costs'!$A$132:$A$152, 0)),
    INDEX('Standardised Costs'!$B$132:$B$152, MATCH(CJ$4, 'Standardised Costs'!$A$132:$A$152, 0)),
    0
)</f>
        <v>0</v>
      </c>
      <c r="CK89" s="71">
        <f>IF(
    ISNUMBER(MATCH(CK$4, 'Standardised Costs'!$A$132:$A$152, 0)),
    INDEX('Standardised Costs'!$B$132:$B$152, MATCH(CK$4, 'Standardised Costs'!$A$132:$A$152, 0)),
    0
)</f>
        <v>0</v>
      </c>
      <c r="CL89" s="71">
        <f>IF(
    ISNUMBER(MATCH(CL$4, 'Standardised Costs'!$A$132:$A$152, 0)),
    INDEX('Standardised Costs'!$B$132:$B$152, MATCH(CL$4, 'Standardised Costs'!$A$132:$A$152, 0)),
    0
)</f>
        <v>0</v>
      </c>
      <c r="CM89" s="71">
        <f>IF(
    ISNUMBER(MATCH(CM$4, 'Standardised Costs'!$A$132:$A$152, 0)),
    INDEX('Standardised Costs'!$B$132:$B$152, MATCH(CM$4, 'Standardised Costs'!$A$132:$A$152, 0)),
    0
)</f>
        <v>0</v>
      </c>
      <c r="CN89" s="71">
        <f>IF(
    ISNUMBER(MATCH(CN$4, 'Standardised Costs'!$A$132:$A$152, 0)),
    INDEX('Standardised Costs'!$B$132:$B$152, MATCH(CN$4, 'Standardised Costs'!$A$132:$A$152, 0)),
    0
)</f>
        <v>0</v>
      </c>
      <c r="CO89" s="71">
        <f>IF(
    ISNUMBER(MATCH(CO$4, 'Standardised Costs'!$A$132:$A$152, 0)),
    INDEX('Standardised Costs'!$B$132:$B$152, MATCH(CO$4, 'Standardised Costs'!$A$132:$A$152, 0)),
    0
)</f>
        <v>0</v>
      </c>
      <c r="CP89" s="71">
        <f>IF(
    ISNUMBER(MATCH(CP$4, 'Standardised Costs'!$A$132:$A$152, 0)),
    INDEX('Standardised Costs'!$B$132:$B$152, MATCH(CP$4, 'Standardised Costs'!$A$132:$A$152, 0)),
    0
)</f>
        <v>0</v>
      </c>
      <c r="CQ89" s="71">
        <f>IF(
    ISNUMBER(MATCH(CQ$4, 'Standardised Costs'!$A$132:$A$152, 0)),
    INDEX('Standardised Costs'!$B$132:$B$152, MATCH(CQ$4, 'Standardised Costs'!$A$132:$A$152, 0)),
    0
)</f>
        <v>0</v>
      </c>
      <c r="CR89" s="71">
        <f>IF(
    ISNUMBER(MATCH(CR$4, 'Standardised Costs'!$A$132:$A$152, 0)),
    INDEX('Standardised Costs'!$B$132:$B$152, MATCH(CR$4, 'Standardised Costs'!$A$132:$A$152, 0)),
    0
)</f>
        <v>0</v>
      </c>
      <c r="CS89" s="71">
        <f>IF(
    ISNUMBER(MATCH(CS$4, 'Standardised Costs'!$A$132:$A$152, 0)),
    INDEX('Standardised Costs'!$B$132:$B$152, MATCH(CS$4, 'Standardised Costs'!$A$132:$A$152, 0)),
    0
)</f>
        <v>0</v>
      </c>
      <c r="CT89" s="71">
        <f>IF(
    ISNUMBER(MATCH(CT$4, 'Standardised Costs'!$A$132:$A$152, 0)),
    INDEX('Standardised Costs'!$B$132:$B$152, MATCH(CT$4, 'Standardised Costs'!$A$132:$A$152, 0)),
    0
)</f>
        <v>0</v>
      </c>
      <c r="CU89" s="71">
        <f>IF(
    ISNUMBER(MATCH(CU$4, 'Standardised Costs'!$A$132:$A$152, 0)),
    INDEX('Standardised Costs'!$B$132:$B$152, MATCH(CU$4, 'Standardised Costs'!$A$132:$A$152, 0)),
    0
)</f>
        <v>0</v>
      </c>
      <c r="CV89" s="71">
        <f>IF(
    ISNUMBER(MATCH(CV$4, 'Standardised Costs'!$A$132:$A$152, 0)),
    INDEX('Standardised Costs'!$B$132:$B$152, MATCH(CV$4, 'Standardised Costs'!$A$132:$A$152, 0)),
    0
)</f>
        <v>0</v>
      </c>
      <c r="CW89" s="71">
        <f>IF(
    ISNUMBER(MATCH(CW$4, 'Standardised Costs'!$A$132:$A$152, 0)),
    INDEX('Standardised Costs'!$B$132:$B$152, MATCH(CW$4, 'Standardised Costs'!$A$132:$A$152, 0)),
    0
)</f>
        <v>0</v>
      </c>
      <c r="CX89" s="71">
        <f>IF(
    ISNUMBER(MATCH(CX$4, 'Standardised Costs'!$A$132:$A$152, 0)),
    INDEX('Standardised Costs'!$B$132:$B$152, MATCH(CX$4, 'Standardised Costs'!$A$132:$A$152, 0)),
    0
)</f>
        <v>0</v>
      </c>
      <c r="CY89" s="71">
        <f>IF(
    ISNUMBER(MATCH(CY$4, 'Standardised Costs'!$A$132:$A$152, 0)),
    INDEX('Standardised Costs'!$B$132:$B$152, MATCH(CY$4, 'Standardised Costs'!$A$132:$A$152, 0)),
    0
)</f>
        <v>0</v>
      </c>
    </row>
    <row r="90" spans="1:103" s="68" customFormat="1" ht="12.75" customHeight="1" x14ac:dyDescent="0.2">
      <c r="A90" s="306"/>
      <c r="B90" s="69" t="s">
        <v>263</v>
      </c>
      <c r="C90" s="72">
        <f t="shared" si="2"/>
        <v>0</v>
      </c>
      <c r="D90" s="71">
        <f>IF(
    ISNUMBER(MATCH(D$4, 'Standardised Costs'!$A$132:$A$152, 0)),
    INDEX('Standardised Costs'!$C$132:$C$152, MATCH(D$4, 'Standardised Costs'!$A$132:$A$152, 0)),
    0
)</f>
        <v>0</v>
      </c>
      <c r="E90" s="71">
        <f>IF(
    ISNUMBER(MATCH(E$4, 'Standardised Costs'!$A$132:$A$152, 0)),
    INDEX('Standardised Costs'!$C$132:$C$152, MATCH(E$4, 'Standardised Costs'!$A$132:$A$152, 0)),
    0
)</f>
        <v>0</v>
      </c>
      <c r="F90" s="71">
        <f>IF(
    ISNUMBER(MATCH(F$4, 'Standardised Costs'!$A$132:$A$152, 0)),
    INDEX('Standardised Costs'!$C$132:$C$152, MATCH(F$4, 'Standardised Costs'!$A$132:$A$152, 0)),
    0
)</f>
        <v>0</v>
      </c>
      <c r="G90" s="71">
        <f>IF(
    ISNUMBER(MATCH(G$4, 'Standardised Costs'!$A$132:$A$152, 0)),
    INDEX('Standardised Costs'!$C$132:$C$152, MATCH(G$4, 'Standardised Costs'!$A$132:$A$152, 0)),
    0
)</f>
        <v>0</v>
      </c>
      <c r="H90" s="71">
        <f>IF(
    ISNUMBER(MATCH(H$4, 'Standardised Costs'!$A$132:$A$152, 0)),
    INDEX('Standardised Costs'!$C$132:$C$152, MATCH(H$4, 'Standardised Costs'!$A$132:$A$152, 0)),
    0
)</f>
        <v>0</v>
      </c>
      <c r="I90" s="71">
        <f>IF(
    ISNUMBER(MATCH(I$4, 'Standardised Costs'!$A$132:$A$152, 0)),
    INDEX('Standardised Costs'!$C$132:$C$152, MATCH(I$4, 'Standardised Costs'!$A$132:$A$152, 0)),
    0
)</f>
        <v>0</v>
      </c>
      <c r="J90" s="71">
        <f>IF(
    ISNUMBER(MATCH(J$4, 'Standardised Costs'!$A$132:$A$152, 0)),
    INDEX('Standardised Costs'!$C$132:$C$152, MATCH(J$4, 'Standardised Costs'!$A$132:$A$152, 0)),
    0
)</f>
        <v>0</v>
      </c>
      <c r="K90" s="71">
        <f>IF(
    ISNUMBER(MATCH(K$4, 'Standardised Costs'!$A$132:$A$152, 0)),
    INDEX('Standardised Costs'!$C$132:$C$152, MATCH(K$4, 'Standardised Costs'!$A$132:$A$152, 0)),
    0
)</f>
        <v>0</v>
      </c>
      <c r="L90" s="71">
        <f>IF(
    ISNUMBER(MATCH(L$4, 'Standardised Costs'!$A$132:$A$152, 0)),
    INDEX('Standardised Costs'!$C$132:$C$152, MATCH(L$4, 'Standardised Costs'!$A$132:$A$152, 0)),
    0
)</f>
        <v>0</v>
      </c>
      <c r="M90" s="71">
        <f>IF(
    ISNUMBER(MATCH(M$4, 'Standardised Costs'!$A$132:$A$152, 0)),
    INDEX('Standardised Costs'!$C$132:$C$152, MATCH(M$4, 'Standardised Costs'!$A$132:$A$152, 0)),
    0
)</f>
        <v>0</v>
      </c>
      <c r="N90" s="71">
        <f>IF(
    ISNUMBER(MATCH(N$4, 'Standardised Costs'!$A$132:$A$152, 0)),
    INDEX('Standardised Costs'!$C$132:$C$152, MATCH(N$4, 'Standardised Costs'!$A$132:$A$152, 0)),
    0
)</f>
        <v>0</v>
      </c>
      <c r="O90" s="71">
        <f>IF(
    ISNUMBER(MATCH(O$4, 'Standardised Costs'!$A$132:$A$152, 0)),
    INDEX('Standardised Costs'!$C$132:$C$152, MATCH(O$4, 'Standardised Costs'!$A$132:$A$152, 0)),
    0
)</f>
        <v>0</v>
      </c>
      <c r="P90" s="71">
        <f>IF(
    ISNUMBER(MATCH(P$4, 'Standardised Costs'!$A$132:$A$152, 0)),
    INDEX('Standardised Costs'!$C$132:$C$152, MATCH(P$4, 'Standardised Costs'!$A$132:$A$152, 0)),
    0
)</f>
        <v>0</v>
      </c>
      <c r="Q90" s="71">
        <f>IF(
    ISNUMBER(MATCH(Q$4, 'Standardised Costs'!$A$132:$A$152, 0)),
    INDEX('Standardised Costs'!$C$132:$C$152, MATCH(Q$4, 'Standardised Costs'!$A$132:$A$152, 0)),
    0
)</f>
        <v>0</v>
      </c>
      <c r="R90" s="71">
        <f>IF(
    ISNUMBER(MATCH(R$4, 'Standardised Costs'!$A$132:$A$152, 0)),
    INDEX('Standardised Costs'!$C$132:$C$152, MATCH(R$4, 'Standardised Costs'!$A$132:$A$152, 0)),
    0
)</f>
        <v>0</v>
      </c>
      <c r="S90" s="71">
        <f>IF(
    ISNUMBER(MATCH(S$4, 'Standardised Costs'!$A$132:$A$152, 0)),
    INDEX('Standardised Costs'!$C$132:$C$152, MATCH(S$4, 'Standardised Costs'!$A$132:$A$152, 0)),
    0
)</f>
        <v>0</v>
      </c>
      <c r="T90" s="71">
        <f>IF(
    ISNUMBER(MATCH(T$4, 'Standardised Costs'!$A$132:$A$152, 0)),
    INDEX('Standardised Costs'!$C$132:$C$152, MATCH(T$4, 'Standardised Costs'!$A$132:$A$152, 0)),
    0
)</f>
        <v>0</v>
      </c>
      <c r="U90" s="71">
        <f>IF(
    ISNUMBER(MATCH(U$4, 'Standardised Costs'!$A$132:$A$152, 0)),
    INDEX('Standardised Costs'!$C$132:$C$152, MATCH(U$4, 'Standardised Costs'!$A$132:$A$152, 0)),
    0
)</f>
        <v>0</v>
      </c>
      <c r="V90" s="71">
        <f>IF(
    ISNUMBER(MATCH(V$4, 'Standardised Costs'!$A$132:$A$152, 0)),
    INDEX('Standardised Costs'!$C$132:$C$152, MATCH(V$4, 'Standardised Costs'!$A$132:$A$152, 0)),
    0
)</f>
        <v>0</v>
      </c>
      <c r="W90" s="71">
        <f>IF(
    ISNUMBER(MATCH(W$4, 'Standardised Costs'!$A$132:$A$152, 0)),
    INDEX('Standardised Costs'!$C$132:$C$152, MATCH(W$4, 'Standardised Costs'!$A$132:$A$152, 0)),
    0
)</f>
        <v>0</v>
      </c>
      <c r="X90" s="71">
        <f>IF(
    ISNUMBER(MATCH(X$4, 'Standardised Costs'!$A$132:$A$152, 0)),
    INDEX('Standardised Costs'!$C$132:$C$152, MATCH(X$4, 'Standardised Costs'!$A$132:$A$152, 0)),
    0
)</f>
        <v>0</v>
      </c>
      <c r="Y90" s="71">
        <f>IF(
    ISNUMBER(MATCH(Y$4, 'Standardised Costs'!$A$132:$A$152, 0)),
    INDEX('Standardised Costs'!$C$132:$C$152, MATCH(Y$4, 'Standardised Costs'!$A$132:$A$152, 0)),
    0
)</f>
        <v>0</v>
      </c>
      <c r="Z90" s="71">
        <f>IF(
    ISNUMBER(MATCH(Z$4, 'Standardised Costs'!$A$132:$A$152, 0)),
    INDEX('Standardised Costs'!$C$132:$C$152, MATCH(Z$4, 'Standardised Costs'!$A$132:$A$152, 0)),
    0
)</f>
        <v>0</v>
      </c>
      <c r="AA90" s="71">
        <f>IF(
    ISNUMBER(MATCH(AA$4, 'Standardised Costs'!$A$132:$A$152, 0)),
    INDEX('Standardised Costs'!$C$132:$C$152, MATCH(AA$4, 'Standardised Costs'!$A$132:$A$152, 0)),
    0
)</f>
        <v>0</v>
      </c>
      <c r="AB90" s="71">
        <f>IF(
    ISNUMBER(MATCH(AB$4, 'Standardised Costs'!$A$132:$A$152, 0)),
    INDEX('Standardised Costs'!$C$132:$C$152, MATCH(AB$4, 'Standardised Costs'!$A$132:$A$152, 0)),
    0
)</f>
        <v>0</v>
      </c>
      <c r="AC90" s="71">
        <f>IF(
    ISNUMBER(MATCH(AC$4, 'Standardised Costs'!$A$132:$A$152, 0)),
    INDEX('Standardised Costs'!$C$132:$C$152, MATCH(AC$4, 'Standardised Costs'!$A$132:$A$152, 0)),
    0
)</f>
        <v>0</v>
      </c>
      <c r="AD90" s="71">
        <f>IF(
    ISNUMBER(MATCH(AD$4, 'Standardised Costs'!$A$132:$A$152, 0)),
    INDEX('Standardised Costs'!$C$132:$C$152, MATCH(AD$4, 'Standardised Costs'!$A$132:$A$152, 0)),
    0
)</f>
        <v>0</v>
      </c>
      <c r="AE90" s="71">
        <f>IF(
    ISNUMBER(MATCH(AE$4, 'Standardised Costs'!$A$132:$A$152, 0)),
    INDEX('Standardised Costs'!$C$132:$C$152, MATCH(AE$4, 'Standardised Costs'!$A$132:$A$152, 0)),
    0
)</f>
        <v>0</v>
      </c>
      <c r="AF90" s="71">
        <f>IF(
    ISNUMBER(MATCH(AF$4, 'Standardised Costs'!$A$132:$A$152, 0)),
    INDEX('Standardised Costs'!$C$132:$C$152, MATCH(AF$4, 'Standardised Costs'!$A$132:$A$152, 0)),
    0
)</f>
        <v>0</v>
      </c>
      <c r="AG90" s="71">
        <f>IF(
    ISNUMBER(MATCH(AG$4, 'Standardised Costs'!$A$132:$A$152, 0)),
    INDEX('Standardised Costs'!$C$132:$C$152, MATCH(AG$4, 'Standardised Costs'!$A$132:$A$152, 0)),
    0
)</f>
        <v>0</v>
      </c>
      <c r="AH90" s="71">
        <f>IF(
    ISNUMBER(MATCH(AH$4, 'Standardised Costs'!$A$132:$A$152, 0)),
    INDEX('Standardised Costs'!$C$132:$C$152, MATCH(AH$4, 'Standardised Costs'!$A$132:$A$152, 0)),
    0
)</f>
        <v>0</v>
      </c>
      <c r="AI90" s="71">
        <f>IF(
    ISNUMBER(MATCH(AI$4, 'Standardised Costs'!$A$132:$A$152, 0)),
    INDEX('Standardised Costs'!$C$132:$C$152, MATCH(AI$4, 'Standardised Costs'!$A$132:$A$152, 0)),
    0
)</f>
        <v>0</v>
      </c>
      <c r="AJ90" s="71">
        <f>IF(
    ISNUMBER(MATCH(AJ$4, 'Standardised Costs'!$A$132:$A$152, 0)),
    INDEX('Standardised Costs'!$C$132:$C$152, MATCH(AJ$4, 'Standardised Costs'!$A$132:$A$152, 0)),
    0
)</f>
        <v>0</v>
      </c>
      <c r="AK90" s="71">
        <f>IF(
    ISNUMBER(MATCH(AK$4, 'Standardised Costs'!$A$132:$A$152, 0)),
    INDEX('Standardised Costs'!$C$132:$C$152, MATCH(AK$4, 'Standardised Costs'!$A$132:$A$152, 0)),
    0
)</f>
        <v>0</v>
      </c>
      <c r="AL90" s="71">
        <f>IF(
    ISNUMBER(MATCH(AL$4, 'Standardised Costs'!$A$132:$A$152, 0)),
    INDEX('Standardised Costs'!$C$132:$C$152, MATCH(AL$4, 'Standardised Costs'!$A$132:$A$152, 0)),
    0
)</f>
        <v>0</v>
      </c>
      <c r="AM90" s="71">
        <f>IF(
    ISNUMBER(MATCH(AM$4, 'Standardised Costs'!$A$132:$A$152, 0)),
    INDEX('Standardised Costs'!$C$132:$C$152, MATCH(AM$4, 'Standardised Costs'!$A$132:$A$152, 0)),
    0
)</f>
        <v>0</v>
      </c>
      <c r="AN90" s="71">
        <f>IF(
    ISNUMBER(MATCH(AN$4, 'Standardised Costs'!$A$132:$A$152, 0)),
    INDEX('Standardised Costs'!$C$132:$C$152, MATCH(AN$4, 'Standardised Costs'!$A$132:$A$152, 0)),
    0
)</f>
        <v>0</v>
      </c>
      <c r="AO90" s="71">
        <f>IF(
    ISNUMBER(MATCH(AO$4, 'Standardised Costs'!$A$132:$A$152, 0)),
    INDEX('Standardised Costs'!$C$132:$C$152, MATCH(AO$4, 'Standardised Costs'!$A$132:$A$152, 0)),
    0
)</f>
        <v>0</v>
      </c>
      <c r="AP90" s="71">
        <f>IF(
    ISNUMBER(MATCH(AP$4, 'Standardised Costs'!$A$132:$A$152, 0)),
    INDEX('Standardised Costs'!$C$132:$C$152, MATCH(AP$4, 'Standardised Costs'!$A$132:$A$152, 0)),
    0
)</f>
        <v>0</v>
      </c>
      <c r="AQ90" s="71">
        <f>IF(
    ISNUMBER(MATCH(AQ$4, 'Standardised Costs'!$A$132:$A$152, 0)),
    INDEX('Standardised Costs'!$C$132:$C$152, MATCH(AQ$4, 'Standardised Costs'!$A$132:$A$152, 0)),
    0
)</f>
        <v>0</v>
      </c>
      <c r="AR90" s="71">
        <f>IF(
    ISNUMBER(MATCH(AR$4, 'Standardised Costs'!$A$132:$A$152, 0)),
    INDEX('Standardised Costs'!$C$132:$C$152, MATCH(AR$4, 'Standardised Costs'!$A$132:$A$152, 0)),
    0
)</f>
        <v>0</v>
      </c>
      <c r="AS90" s="71">
        <f>IF(
    ISNUMBER(MATCH(AS$4, 'Standardised Costs'!$A$132:$A$152, 0)),
    INDEX('Standardised Costs'!$C$132:$C$152, MATCH(AS$4, 'Standardised Costs'!$A$132:$A$152, 0)),
    0
)</f>
        <v>0</v>
      </c>
      <c r="AT90" s="71">
        <f>IF(
    ISNUMBER(MATCH(AT$4, 'Standardised Costs'!$A$132:$A$152, 0)),
    INDEX('Standardised Costs'!$C$132:$C$152, MATCH(AT$4, 'Standardised Costs'!$A$132:$A$152, 0)),
    0
)</f>
        <v>0</v>
      </c>
      <c r="AU90" s="71">
        <f>IF(
    ISNUMBER(MATCH(AU$4, 'Standardised Costs'!$A$132:$A$152, 0)),
    INDEX('Standardised Costs'!$C$132:$C$152, MATCH(AU$4, 'Standardised Costs'!$A$132:$A$152, 0)),
    0
)</f>
        <v>0</v>
      </c>
      <c r="AV90" s="71">
        <f>IF(
    ISNUMBER(MATCH(AV$4, 'Standardised Costs'!$A$132:$A$152, 0)),
    INDEX('Standardised Costs'!$C$132:$C$152, MATCH(AV$4, 'Standardised Costs'!$A$132:$A$152, 0)),
    0
)</f>
        <v>0</v>
      </c>
      <c r="AW90" s="71">
        <f>IF(
    ISNUMBER(MATCH(AW$4, 'Standardised Costs'!$A$132:$A$152, 0)),
    INDEX('Standardised Costs'!$C$132:$C$152, MATCH(AW$4, 'Standardised Costs'!$A$132:$A$152, 0)),
    0
)</f>
        <v>0</v>
      </c>
      <c r="AX90" s="71">
        <f>IF(
    ISNUMBER(MATCH(AX$4, 'Standardised Costs'!$A$132:$A$152, 0)),
    INDEX('Standardised Costs'!$C$132:$C$152, MATCH(AX$4, 'Standardised Costs'!$A$132:$A$152, 0)),
    0
)</f>
        <v>0</v>
      </c>
      <c r="AY90" s="71">
        <f>IF(
    ISNUMBER(MATCH(AY$4, 'Standardised Costs'!$A$132:$A$152, 0)),
    INDEX('Standardised Costs'!$C$132:$C$152, MATCH(AY$4, 'Standardised Costs'!$A$132:$A$152, 0)),
    0
)</f>
        <v>0</v>
      </c>
      <c r="AZ90" s="71">
        <f>IF(
    ISNUMBER(MATCH(AZ$4, 'Standardised Costs'!$A$132:$A$152, 0)),
    INDEX('Standardised Costs'!$C$132:$C$152, MATCH(AZ$4, 'Standardised Costs'!$A$132:$A$152, 0)),
    0
)</f>
        <v>0</v>
      </c>
      <c r="BA90" s="71">
        <f>IF(
    ISNUMBER(MATCH(BA$4, 'Standardised Costs'!$A$132:$A$152, 0)),
    INDEX('Standardised Costs'!$C$132:$C$152, MATCH(BA$4, 'Standardised Costs'!$A$132:$A$152, 0)),
    0
)</f>
        <v>0</v>
      </c>
      <c r="BB90" s="71">
        <f>IF(
    ISNUMBER(MATCH(BB$4, 'Standardised Costs'!$A$132:$A$152, 0)),
    INDEX('Standardised Costs'!$C$132:$C$152, MATCH(BB$4, 'Standardised Costs'!$A$132:$A$152, 0)),
    0
)</f>
        <v>0</v>
      </c>
      <c r="BC90" s="71">
        <f>IF(
    ISNUMBER(MATCH(BC$4, 'Standardised Costs'!$A$132:$A$152, 0)),
    INDEX('Standardised Costs'!$C$132:$C$152, MATCH(BC$4, 'Standardised Costs'!$A$132:$A$152, 0)),
    0
)</f>
        <v>0</v>
      </c>
      <c r="BD90" s="71">
        <f>IF(
    ISNUMBER(MATCH(BD$4, 'Standardised Costs'!$A$132:$A$152, 0)),
    INDEX('Standardised Costs'!$C$132:$C$152, MATCH(BD$4, 'Standardised Costs'!$A$132:$A$152, 0)),
    0
)</f>
        <v>0</v>
      </c>
      <c r="BE90" s="71">
        <f>IF(
    ISNUMBER(MATCH(BE$4, 'Standardised Costs'!$A$132:$A$152, 0)),
    INDEX('Standardised Costs'!$C$132:$C$152, MATCH(BE$4, 'Standardised Costs'!$A$132:$A$152, 0)),
    0
)</f>
        <v>0</v>
      </c>
      <c r="BF90" s="71">
        <f>IF(
    ISNUMBER(MATCH(BF$4, 'Standardised Costs'!$A$132:$A$152, 0)),
    INDEX('Standardised Costs'!$C$132:$C$152, MATCH(BF$4, 'Standardised Costs'!$A$132:$A$152, 0)),
    0
)</f>
        <v>0</v>
      </c>
      <c r="BG90" s="71">
        <f>IF(
    ISNUMBER(MATCH(BG$4, 'Standardised Costs'!$A$132:$A$152, 0)),
    INDEX('Standardised Costs'!$C$132:$C$152, MATCH(BG$4, 'Standardised Costs'!$A$132:$A$152, 0)),
    0
)</f>
        <v>0</v>
      </c>
      <c r="BH90" s="71">
        <f>IF(
    ISNUMBER(MATCH(BH$4, 'Standardised Costs'!$A$132:$A$152, 0)),
    INDEX('Standardised Costs'!$C$132:$C$152, MATCH(BH$4, 'Standardised Costs'!$A$132:$A$152, 0)),
    0
)</f>
        <v>0</v>
      </c>
      <c r="BI90" s="71">
        <f>IF(
    ISNUMBER(MATCH(BI$4, 'Standardised Costs'!$A$132:$A$152, 0)),
    INDEX('Standardised Costs'!$C$132:$C$152, MATCH(BI$4, 'Standardised Costs'!$A$132:$A$152, 0)),
    0
)</f>
        <v>0</v>
      </c>
      <c r="BJ90" s="71">
        <f>IF(
    ISNUMBER(MATCH(BJ$4, 'Standardised Costs'!$A$132:$A$152, 0)),
    INDEX('Standardised Costs'!$C$132:$C$152, MATCH(BJ$4, 'Standardised Costs'!$A$132:$A$152, 0)),
    0
)</f>
        <v>0</v>
      </c>
      <c r="BK90" s="71">
        <f>IF(
    ISNUMBER(MATCH(BK$4, 'Standardised Costs'!$A$132:$A$152, 0)),
    INDEX('Standardised Costs'!$C$132:$C$152, MATCH(BK$4, 'Standardised Costs'!$A$132:$A$152, 0)),
    0
)</f>
        <v>0</v>
      </c>
      <c r="BL90" s="71">
        <f>IF(
    ISNUMBER(MATCH(BL$4, 'Standardised Costs'!$A$132:$A$152, 0)),
    INDEX('Standardised Costs'!$C$132:$C$152, MATCH(BL$4, 'Standardised Costs'!$A$132:$A$152, 0)),
    0
)</f>
        <v>0</v>
      </c>
      <c r="BM90" s="71">
        <f>IF(
    ISNUMBER(MATCH(BM$4, 'Standardised Costs'!$A$132:$A$152, 0)),
    INDEX('Standardised Costs'!$C$132:$C$152, MATCH(BM$4, 'Standardised Costs'!$A$132:$A$152, 0)),
    0
)</f>
        <v>0</v>
      </c>
      <c r="BN90" s="71">
        <f>IF(
    ISNUMBER(MATCH(BN$4, 'Standardised Costs'!$A$132:$A$152, 0)),
    INDEX('Standardised Costs'!$C$132:$C$152, MATCH(BN$4, 'Standardised Costs'!$A$132:$A$152, 0)),
    0
)</f>
        <v>0</v>
      </c>
      <c r="BO90" s="71">
        <f>IF(
    ISNUMBER(MATCH(BO$4, 'Standardised Costs'!$A$132:$A$152, 0)),
    INDEX('Standardised Costs'!$C$132:$C$152, MATCH(BO$4, 'Standardised Costs'!$A$132:$A$152, 0)),
    0
)</f>
        <v>0</v>
      </c>
      <c r="BP90" s="71">
        <f>IF(
    ISNUMBER(MATCH(BP$4, 'Standardised Costs'!$A$132:$A$152, 0)),
    INDEX('Standardised Costs'!$C$132:$C$152, MATCH(BP$4, 'Standardised Costs'!$A$132:$A$152, 0)),
    0
)</f>
        <v>0</v>
      </c>
      <c r="BQ90" s="71">
        <f>IF(
    ISNUMBER(MATCH(BQ$4, 'Standardised Costs'!$A$132:$A$152, 0)),
    INDEX('Standardised Costs'!$C$132:$C$152, MATCH(BQ$4, 'Standardised Costs'!$A$132:$A$152, 0)),
    0
)</f>
        <v>0</v>
      </c>
      <c r="BR90" s="71">
        <f>IF(
    ISNUMBER(MATCH(BR$4, 'Standardised Costs'!$A$132:$A$152, 0)),
    INDEX('Standardised Costs'!$C$132:$C$152, MATCH(BR$4, 'Standardised Costs'!$A$132:$A$152, 0)),
    0
)</f>
        <v>0</v>
      </c>
      <c r="BS90" s="71">
        <f>IF(
    ISNUMBER(MATCH(BS$4, 'Standardised Costs'!$A$132:$A$152, 0)),
    INDEX('Standardised Costs'!$C$132:$C$152, MATCH(BS$4, 'Standardised Costs'!$A$132:$A$152, 0)),
    0
)</f>
        <v>0</v>
      </c>
      <c r="BT90" s="71">
        <f>IF(
    ISNUMBER(MATCH(BT$4, 'Standardised Costs'!$A$132:$A$152, 0)),
    INDEX('Standardised Costs'!$C$132:$C$152, MATCH(BT$4, 'Standardised Costs'!$A$132:$A$152, 0)),
    0
)</f>
        <v>0</v>
      </c>
      <c r="BU90" s="71">
        <f>IF(
    ISNUMBER(MATCH(BU$4, 'Standardised Costs'!$A$132:$A$152, 0)),
    INDEX('Standardised Costs'!$C$132:$C$152, MATCH(BU$4, 'Standardised Costs'!$A$132:$A$152, 0)),
    0
)</f>
        <v>0</v>
      </c>
      <c r="BV90" s="71">
        <f>IF(
    ISNUMBER(MATCH(BV$4, 'Standardised Costs'!$A$132:$A$152, 0)),
    INDEX('Standardised Costs'!$C$132:$C$152, MATCH(BV$4, 'Standardised Costs'!$A$132:$A$152, 0)),
    0
)</f>
        <v>0</v>
      </c>
      <c r="BW90" s="71">
        <f>IF(
    ISNUMBER(MATCH(BW$4, 'Standardised Costs'!$A$132:$A$152, 0)),
    INDEX('Standardised Costs'!$C$132:$C$152, MATCH(BW$4, 'Standardised Costs'!$A$132:$A$152, 0)),
    0
)</f>
        <v>0</v>
      </c>
      <c r="BX90" s="71">
        <f>IF(
    ISNUMBER(MATCH(BX$4, 'Standardised Costs'!$A$132:$A$152, 0)),
    INDEX('Standardised Costs'!$C$132:$C$152, MATCH(BX$4, 'Standardised Costs'!$A$132:$A$152, 0)),
    0
)</f>
        <v>0</v>
      </c>
      <c r="BY90" s="71">
        <f>IF(
    ISNUMBER(MATCH(BY$4, 'Standardised Costs'!$A$132:$A$152, 0)),
    INDEX('Standardised Costs'!$C$132:$C$152, MATCH(BY$4, 'Standardised Costs'!$A$132:$A$152, 0)),
    0
)</f>
        <v>0</v>
      </c>
      <c r="BZ90" s="71">
        <f>IF(
    ISNUMBER(MATCH(BZ$4, 'Standardised Costs'!$A$132:$A$152, 0)),
    INDEX('Standardised Costs'!$C$132:$C$152, MATCH(BZ$4, 'Standardised Costs'!$A$132:$A$152, 0)),
    0
)</f>
        <v>0</v>
      </c>
      <c r="CA90" s="71">
        <f>IF(
    ISNUMBER(MATCH(CA$4, 'Standardised Costs'!$A$132:$A$152, 0)),
    INDEX('Standardised Costs'!$C$132:$C$152, MATCH(CA$4, 'Standardised Costs'!$A$132:$A$152, 0)),
    0
)</f>
        <v>0</v>
      </c>
      <c r="CB90" s="71">
        <f>IF(
    ISNUMBER(MATCH(CB$4, 'Standardised Costs'!$A$132:$A$152, 0)),
    INDEX('Standardised Costs'!$C$132:$C$152, MATCH(CB$4, 'Standardised Costs'!$A$132:$A$152, 0)),
    0
)</f>
        <v>0</v>
      </c>
      <c r="CC90" s="71">
        <f>IF(
    ISNUMBER(MATCH(CC$4, 'Standardised Costs'!$A$132:$A$152, 0)),
    INDEX('Standardised Costs'!$C$132:$C$152, MATCH(CC$4, 'Standardised Costs'!$A$132:$A$152, 0)),
    0
)</f>
        <v>0</v>
      </c>
      <c r="CD90" s="71">
        <f>IF(
    ISNUMBER(MATCH(CD$4, 'Standardised Costs'!$A$132:$A$152, 0)),
    INDEX('Standardised Costs'!$C$132:$C$152, MATCH(CD$4, 'Standardised Costs'!$A$132:$A$152, 0)),
    0
)</f>
        <v>0</v>
      </c>
      <c r="CE90" s="71">
        <f>IF(
    ISNUMBER(MATCH(CE$4, 'Standardised Costs'!$A$132:$A$152, 0)),
    INDEX('Standardised Costs'!$C$132:$C$152, MATCH(CE$4, 'Standardised Costs'!$A$132:$A$152, 0)),
    0
)</f>
        <v>0</v>
      </c>
      <c r="CF90" s="71">
        <f>IF(
    ISNUMBER(MATCH(CF$4, 'Standardised Costs'!$A$132:$A$152, 0)),
    INDEX('Standardised Costs'!$C$132:$C$152, MATCH(CF$4, 'Standardised Costs'!$A$132:$A$152, 0)),
    0
)</f>
        <v>0</v>
      </c>
      <c r="CG90" s="71">
        <f>IF(
    ISNUMBER(MATCH(CG$4, 'Standardised Costs'!$A$132:$A$152, 0)),
    INDEX('Standardised Costs'!$C$132:$C$152, MATCH(CG$4, 'Standardised Costs'!$A$132:$A$152, 0)),
    0
)</f>
        <v>0</v>
      </c>
      <c r="CH90" s="71">
        <f>IF(
    ISNUMBER(MATCH(CH$4, 'Standardised Costs'!$A$132:$A$152, 0)),
    INDEX('Standardised Costs'!$C$132:$C$152, MATCH(CH$4, 'Standardised Costs'!$A$132:$A$152, 0)),
    0
)</f>
        <v>0</v>
      </c>
      <c r="CI90" s="71">
        <f>IF(
    ISNUMBER(MATCH(CI$4, 'Standardised Costs'!$A$132:$A$152, 0)),
    INDEX('Standardised Costs'!$C$132:$C$152, MATCH(CI$4, 'Standardised Costs'!$A$132:$A$152, 0)),
    0
)</f>
        <v>0</v>
      </c>
      <c r="CJ90" s="71">
        <f>IF(
    ISNUMBER(MATCH(CJ$4, 'Standardised Costs'!$A$132:$A$152, 0)),
    INDEX('Standardised Costs'!$C$132:$C$152, MATCH(CJ$4, 'Standardised Costs'!$A$132:$A$152, 0)),
    0
)</f>
        <v>0</v>
      </c>
      <c r="CK90" s="71">
        <f>IF(
    ISNUMBER(MATCH(CK$4, 'Standardised Costs'!$A$132:$A$152, 0)),
    INDEX('Standardised Costs'!$C$132:$C$152, MATCH(CK$4, 'Standardised Costs'!$A$132:$A$152, 0)),
    0
)</f>
        <v>0</v>
      </c>
      <c r="CL90" s="71">
        <f>IF(
    ISNUMBER(MATCH(CL$4, 'Standardised Costs'!$A$132:$A$152, 0)),
    INDEX('Standardised Costs'!$C$132:$C$152, MATCH(CL$4, 'Standardised Costs'!$A$132:$A$152, 0)),
    0
)</f>
        <v>0</v>
      </c>
      <c r="CM90" s="71">
        <f>IF(
    ISNUMBER(MATCH(CM$4, 'Standardised Costs'!$A$132:$A$152, 0)),
    INDEX('Standardised Costs'!$C$132:$C$152, MATCH(CM$4, 'Standardised Costs'!$A$132:$A$152, 0)),
    0
)</f>
        <v>0</v>
      </c>
      <c r="CN90" s="71">
        <f>IF(
    ISNUMBER(MATCH(CN$4, 'Standardised Costs'!$A$132:$A$152, 0)),
    INDEX('Standardised Costs'!$C$132:$C$152, MATCH(CN$4, 'Standardised Costs'!$A$132:$A$152, 0)),
    0
)</f>
        <v>0</v>
      </c>
      <c r="CO90" s="71">
        <f>IF(
    ISNUMBER(MATCH(CO$4, 'Standardised Costs'!$A$132:$A$152, 0)),
    INDEX('Standardised Costs'!$C$132:$C$152, MATCH(CO$4, 'Standardised Costs'!$A$132:$A$152, 0)),
    0
)</f>
        <v>0</v>
      </c>
      <c r="CP90" s="71">
        <f>IF(
    ISNUMBER(MATCH(CP$4, 'Standardised Costs'!$A$132:$A$152, 0)),
    INDEX('Standardised Costs'!$C$132:$C$152, MATCH(CP$4, 'Standardised Costs'!$A$132:$A$152, 0)),
    0
)</f>
        <v>0</v>
      </c>
      <c r="CQ90" s="71">
        <f>IF(
    ISNUMBER(MATCH(CQ$4, 'Standardised Costs'!$A$132:$A$152, 0)),
    INDEX('Standardised Costs'!$C$132:$C$152, MATCH(CQ$4, 'Standardised Costs'!$A$132:$A$152, 0)),
    0
)</f>
        <v>0</v>
      </c>
      <c r="CR90" s="71">
        <f>IF(
    ISNUMBER(MATCH(CR$4, 'Standardised Costs'!$A$132:$A$152, 0)),
    INDEX('Standardised Costs'!$C$132:$C$152, MATCH(CR$4, 'Standardised Costs'!$A$132:$A$152, 0)),
    0
)</f>
        <v>0</v>
      </c>
      <c r="CS90" s="71">
        <f>IF(
    ISNUMBER(MATCH(CS$4, 'Standardised Costs'!$A$132:$A$152, 0)),
    INDEX('Standardised Costs'!$C$132:$C$152, MATCH(CS$4, 'Standardised Costs'!$A$132:$A$152, 0)),
    0
)</f>
        <v>0</v>
      </c>
      <c r="CT90" s="71">
        <f>IF(
    ISNUMBER(MATCH(CT$4, 'Standardised Costs'!$A$132:$A$152, 0)),
    INDEX('Standardised Costs'!$C$132:$C$152, MATCH(CT$4, 'Standardised Costs'!$A$132:$A$152, 0)),
    0
)</f>
        <v>0</v>
      </c>
      <c r="CU90" s="71">
        <f>IF(
    ISNUMBER(MATCH(CU$4, 'Standardised Costs'!$A$132:$A$152, 0)),
    INDEX('Standardised Costs'!$C$132:$C$152, MATCH(CU$4, 'Standardised Costs'!$A$132:$A$152, 0)),
    0
)</f>
        <v>0</v>
      </c>
      <c r="CV90" s="71">
        <f>IF(
    ISNUMBER(MATCH(CV$4, 'Standardised Costs'!$A$132:$A$152, 0)),
    INDEX('Standardised Costs'!$C$132:$C$152, MATCH(CV$4, 'Standardised Costs'!$A$132:$A$152, 0)),
    0
)</f>
        <v>0</v>
      </c>
      <c r="CW90" s="71">
        <f>IF(
    ISNUMBER(MATCH(CW$4, 'Standardised Costs'!$A$132:$A$152, 0)),
    INDEX('Standardised Costs'!$C$132:$C$152, MATCH(CW$4, 'Standardised Costs'!$A$132:$A$152, 0)),
    0
)</f>
        <v>0</v>
      </c>
      <c r="CX90" s="71">
        <f>IF(
    ISNUMBER(MATCH(CX$4, 'Standardised Costs'!$A$132:$A$152, 0)),
    INDEX('Standardised Costs'!$C$132:$C$152, MATCH(CX$4, 'Standardised Costs'!$A$132:$A$152, 0)),
    0
)</f>
        <v>0</v>
      </c>
      <c r="CY90" s="71">
        <f>IF(
    ISNUMBER(MATCH(CY$4, 'Standardised Costs'!$A$132:$A$152, 0)),
    INDEX('Standardised Costs'!$C$132:$C$152, MATCH(CY$4, 'Standardised Costs'!$A$132:$A$152, 0)),
    0
)</f>
        <v>0</v>
      </c>
    </row>
    <row r="91" spans="1:103" s="68" customFormat="1" ht="12.75" customHeight="1" x14ac:dyDescent="0.2">
      <c r="A91" s="306"/>
      <c r="B91" s="69" t="s">
        <v>264</v>
      </c>
      <c r="C91" s="72">
        <f t="shared" si="2"/>
        <v>0</v>
      </c>
      <c r="D91" s="71">
        <f>IF(
    ISNUMBER(MATCH(D$4,'Standardised Costs'!$A$132:$A$152, 0)),
    INDEX('Standardised Costs'!$E$132:$E$152, MATCH(D$4, 'Standardised Costs'!$A$132:$A$152, 0)),
    0
)</f>
        <v>0</v>
      </c>
      <c r="E91" s="71">
        <f>IF(
    ISNUMBER(MATCH(E$4,'Standardised Costs'!$A$132:$A$152, 0)),
    INDEX('Standardised Costs'!$E$132:$E$152, MATCH(E$4, 'Standardised Costs'!$A$132:$A$152, 0)),
    0
)</f>
        <v>0</v>
      </c>
      <c r="F91" s="71">
        <f>IF(
    ISNUMBER(MATCH(F$4,'Standardised Costs'!$A$132:$A$152, 0)),
    INDEX('Standardised Costs'!$E$132:$E$152, MATCH(F$4, 'Standardised Costs'!$A$132:$A$152, 0)),
    0
)</f>
        <v>0</v>
      </c>
      <c r="G91" s="71">
        <f>IF(
    ISNUMBER(MATCH(G$4,'Standardised Costs'!$A$132:$A$152, 0)),
    INDEX('Standardised Costs'!$E$132:$E$152, MATCH(G$4, 'Standardised Costs'!$A$132:$A$152, 0)),
    0
)</f>
        <v>0</v>
      </c>
      <c r="H91" s="71">
        <f>IF(
    ISNUMBER(MATCH(H$4,'Standardised Costs'!$A$132:$A$152, 0)),
    INDEX('Standardised Costs'!$E$132:$E$152, MATCH(H$4, 'Standardised Costs'!$A$132:$A$152, 0)),
    0
)</f>
        <v>0</v>
      </c>
      <c r="I91" s="71">
        <f>IF(
    ISNUMBER(MATCH(I$4,'Standardised Costs'!$A$132:$A$152, 0)),
    INDEX('Standardised Costs'!$E$132:$E$152, MATCH(I$4, 'Standardised Costs'!$A$132:$A$152, 0)),
    0
)</f>
        <v>0</v>
      </c>
      <c r="J91" s="71">
        <f>IF(
    ISNUMBER(MATCH(J$4,'Standardised Costs'!$A$132:$A$152, 0)),
    INDEX('Standardised Costs'!$E$132:$E$152, MATCH(J$4, 'Standardised Costs'!$A$132:$A$152, 0)),
    0
)</f>
        <v>0</v>
      </c>
      <c r="K91" s="71">
        <f>IF(
    ISNUMBER(MATCH(K$4,'Standardised Costs'!$A$132:$A$152, 0)),
    INDEX('Standardised Costs'!$E$132:$E$152, MATCH(K$4, 'Standardised Costs'!$A$132:$A$152, 0)),
    0
)</f>
        <v>0</v>
      </c>
      <c r="L91" s="71">
        <f>IF(
    ISNUMBER(MATCH(L$4,'Standardised Costs'!$A$132:$A$152, 0)),
    INDEX('Standardised Costs'!$E$132:$E$152, MATCH(L$4, 'Standardised Costs'!$A$132:$A$152, 0)),
    0
)</f>
        <v>0</v>
      </c>
      <c r="M91" s="71">
        <f>IF(
    ISNUMBER(MATCH(M$4,'Standardised Costs'!$A$132:$A$152, 0)),
    INDEX('Standardised Costs'!$E$132:$E$152, MATCH(M$4, 'Standardised Costs'!$A$132:$A$152, 0)),
    0
)</f>
        <v>0</v>
      </c>
      <c r="N91" s="71">
        <f>IF(
    ISNUMBER(MATCH(N$4,'Standardised Costs'!$A$132:$A$152, 0)),
    INDEX('Standardised Costs'!$E$132:$E$152, MATCH(N$4, 'Standardised Costs'!$A$132:$A$152, 0)),
    0
)</f>
        <v>0</v>
      </c>
      <c r="O91" s="71">
        <f>IF(
    ISNUMBER(MATCH(O$4,'Standardised Costs'!$A$132:$A$152, 0)),
    INDEX('Standardised Costs'!$E$132:$E$152, MATCH(O$4, 'Standardised Costs'!$A$132:$A$152, 0)),
    0
)</f>
        <v>0</v>
      </c>
      <c r="P91" s="71">
        <f>IF(
    ISNUMBER(MATCH(P$4,'Standardised Costs'!$A$132:$A$152, 0)),
    INDEX('Standardised Costs'!$E$132:$E$152, MATCH(P$4, 'Standardised Costs'!$A$132:$A$152, 0)),
    0
)</f>
        <v>0</v>
      </c>
      <c r="Q91" s="71">
        <f>IF(
    ISNUMBER(MATCH(Q$4,'Standardised Costs'!$A$132:$A$152, 0)),
    INDEX('Standardised Costs'!$E$132:$E$152, MATCH(Q$4, 'Standardised Costs'!$A$132:$A$152, 0)),
    0
)</f>
        <v>0</v>
      </c>
      <c r="R91" s="71">
        <f>IF(
    ISNUMBER(MATCH(R$4,'Standardised Costs'!$A$132:$A$152, 0)),
    INDEX('Standardised Costs'!$E$132:$E$152, MATCH(R$4, 'Standardised Costs'!$A$132:$A$152, 0)),
    0
)</f>
        <v>0</v>
      </c>
      <c r="S91" s="71">
        <f>IF(
    ISNUMBER(MATCH(S$4,'Standardised Costs'!$A$132:$A$152, 0)),
    INDEX('Standardised Costs'!$E$132:$E$152, MATCH(S$4, 'Standardised Costs'!$A$132:$A$152, 0)),
    0
)</f>
        <v>0</v>
      </c>
      <c r="T91" s="71">
        <f>IF(
    ISNUMBER(MATCH(T$4,'Standardised Costs'!$A$132:$A$152, 0)),
    INDEX('Standardised Costs'!$E$132:$E$152, MATCH(T$4, 'Standardised Costs'!$A$132:$A$152, 0)),
    0
)</f>
        <v>0</v>
      </c>
      <c r="U91" s="71">
        <f>IF(
    ISNUMBER(MATCH(U$4,'Standardised Costs'!$A$132:$A$152, 0)),
    INDEX('Standardised Costs'!$E$132:$E$152, MATCH(U$4, 'Standardised Costs'!$A$132:$A$152, 0)),
    0
)</f>
        <v>0</v>
      </c>
      <c r="V91" s="71">
        <f>IF(
    ISNUMBER(MATCH(V$4,'Standardised Costs'!$A$132:$A$152, 0)),
    INDEX('Standardised Costs'!$E$132:$E$152, MATCH(V$4, 'Standardised Costs'!$A$132:$A$152, 0)),
    0
)</f>
        <v>0</v>
      </c>
      <c r="W91" s="71">
        <f>IF(
    ISNUMBER(MATCH(W$4,'Standardised Costs'!$A$132:$A$152, 0)),
    INDEX('Standardised Costs'!$E$132:$E$152, MATCH(W$4, 'Standardised Costs'!$A$132:$A$152, 0)),
    0
)</f>
        <v>0</v>
      </c>
      <c r="X91" s="71">
        <f>IF(
    ISNUMBER(MATCH(X$4,'Standardised Costs'!$A$132:$A$152, 0)),
    INDEX('Standardised Costs'!$E$132:$E$152, MATCH(X$4, 'Standardised Costs'!$A$132:$A$152, 0)),
    0
)</f>
        <v>0</v>
      </c>
      <c r="Y91" s="71">
        <f>IF(
    ISNUMBER(MATCH(Y$4,'Standardised Costs'!$A$132:$A$152, 0)),
    INDEX('Standardised Costs'!$E$132:$E$152, MATCH(Y$4, 'Standardised Costs'!$A$132:$A$152, 0)),
    0
)</f>
        <v>0</v>
      </c>
      <c r="Z91" s="71">
        <f>IF(
    ISNUMBER(MATCH(Z$4,'Standardised Costs'!$A$132:$A$152, 0)),
    INDEX('Standardised Costs'!$E$132:$E$152, MATCH(Z$4, 'Standardised Costs'!$A$132:$A$152, 0)),
    0
)</f>
        <v>0</v>
      </c>
      <c r="AA91" s="71">
        <f>IF(
    ISNUMBER(MATCH(AA$4,'Standardised Costs'!$A$132:$A$152, 0)),
    INDEX('Standardised Costs'!$E$132:$E$152, MATCH(AA$4, 'Standardised Costs'!$A$132:$A$152, 0)),
    0
)</f>
        <v>0</v>
      </c>
      <c r="AB91" s="71">
        <f>IF(
    ISNUMBER(MATCH(AB$4,'Standardised Costs'!$A$132:$A$152, 0)),
    INDEX('Standardised Costs'!$E$132:$E$152, MATCH(AB$4, 'Standardised Costs'!$A$132:$A$152, 0)),
    0
)</f>
        <v>0</v>
      </c>
      <c r="AC91" s="71">
        <f>IF(
    ISNUMBER(MATCH(AC$4,'Standardised Costs'!$A$132:$A$152, 0)),
    INDEX('Standardised Costs'!$E$132:$E$152, MATCH(AC$4, 'Standardised Costs'!$A$132:$A$152, 0)),
    0
)</f>
        <v>0</v>
      </c>
      <c r="AD91" s="71">
        <f>IF(
    ISNUMBER(MATCH(AD$4,'Standardised Costs'!$A$132:$A$152, 0)),
    INDEX('Standardised Costs'!$E$132:$E$152, MATCH(AD$4, 'Standardised Costs'!$A$132:$A$152, 0)),
    0
)</f>
        <v>0</v>
      </c>
      <c r="AE91" s="71">
        <f>IF(
    ISNUMBER(MATCH(AE$4,'Standardised Costs'!$A$132:$A$152, 0)),
    INDEX('Standardised Costs'!$E$132:$E$152, MATCH(AE$4, 'Standardised Costs'!$A$132:$A$152, 0)),
    0
)</f>
        <v>0</v>
      </c>
      <c r="AF91" s="71">
        <f>IF(
    ISNUMBER(MATCH(AF$4,'Standardised Costs'!$A$132:$A$152, 0)),
    INDEX('Standardised Costs'!$E$132:$E$152, MATCH(AF$4, 'Standardised Costs'!$A$132:$A$152, 0)),
    0
)</f>
        <v>0</v>
      </c>
      <c r="AG91" s="71">
        <f>IF(
    ISNUMBER(MATCH(AG$4,'Standardised Costs'!$A$132:$A$152, 0)),
    INDEX('Standardised Costs'!$E$132:$E$152, MATCH(AG$4, 'Standardised Costs'!$A$132:$A$152, 0)),
    0
)</f>
        <v>0</v>
      </c>
      <c r="AH91" s="71">
        <f>IF(
    ISNUMBER(MATCH(AH$4,'Standardised Costs'!$A$132:$A$152, 0)),
    INDEX('Standardised Costs'!$E$132:$E$152, MATCH(AH$4, 'Standardised Costs'!$A$132:$A$152, 0)),
    0
)</f>
        <v>0</v>
      </c>
      <c r="AI91" s="71">
        <f>IF(
    ISNUMBER(MATCH(AI$4,'Standardised Costs'!$A$132:$A$152, 0)),
    INDEX('Standardised Costs'!$E$132:$E$152, MATCH(AI$4, 'Standardised Costs'!$A$132:$A$152, 0)),
    0
)</f>
        <v>0</v>
      </c>
      <c r="AJ91" s="71">
        <f>IF(
    ISNUMBER(MATCH(AJ$4,'Standardised Costs'!$A$132:$A$152, 0)),
    INDEX('Standardised Costs'!$E$132:$E$152, MATCH(AJ$4, 'Standardised Costs'!$A$132:$A$152, 0)),
    0
)</f>
        <v>0</v>
      </c>
      <c r="AK91" s="71">
        <f>IF(
    ISNUMBER(MATCH(AK$4,'Standardised Costs'!$A$132:$A$152, 0)),
    INDEX('Standardised Costs'!$E$132:$E$152, MATCH(AK$4, 'Standardised Costs'!$A$132:$A$152, 0)),
    0
)</f>
        <v>0</v>
      </c>
      <c r="AL91" s="71">
        <f>IF(
    ISNUMBER(MATCH(AL$4,'Standardised Costs'!$A$132:$A$152, 0)),
    INDEX('Standardised Costs'!$E$132:$E$152, MATCH(AL$4, 'Standardised Costs'!$A$132:$A$152, 0)),
    0
)</f>
        <v>0</v>
      </c>
      <c r="AM91" s="71">
        <f>IF(
    ISNUMBER(MATCH(AM$4,'Standardised Costs'!$A$132:$A$152, 0)),
    INDEX('Standardised Costs'!$E$132:$E$152, MATCH(AM$4, 'Standardised Costs'!$A$132:$A$152, 0)),
    0
)</f>
        <v>0</v>
      </c>
      <c r="AN91" s="71">
        <f>IF(
    ISNUMBER(MATCH(AN$4,'Standardised Costs'!$A$132:$A$152, 0)),
    INDEX('Standardised Costs'!$E$132:$E$152, MATCH(AN$4, 'Standardised Costs'!$A$132:$A$152, 0)),
    0
)</f>
        <v>0</v>
      </c>
      <c r="AO91" s="71">
        <f>IF(
    ISNUMBER(MATCH(AO$4,'Standardised Costs'!$A$132:$A$152, 0)),
    INDEX('Standardised Costs'!$E$132:$E$152, MATCH(AO$4, 'Standardised Costs'!$A$132:$A$152, 0)),
    0
)</f>
        <v>0</v>
      </c>
      <c r="AP91" s="71">
        <f>IF(
    ISNUMBER(MATCH(AP$4,'Standardised Costs'!$A$132:$A$152, 0)),
    INDEX('Standardised Costs'!$E$132:$E$152, MATCH(AP$4, 'Standardised Costs'!$A$132:$A$152, 0)),
    0
)</f>
        <v>0</v>
      </c>
      <c r="AQ91" s="71">
        <f>IF(
    ISNUMBER(MATCH(AQ$4,'Standardised Costs'!$A$132:$A$152, 0)),
    INDEX('Standardised Costs'!$E$132:$E$152, MATCH(AQ$4, 'Standardised Costs'!$A$132:$A$152, 0)),
    0
)</f>
        <v>0</v>
      </c>
      <c r="AR91" s="71">
        <f>IF(
    ISNUMBER(MATCH(AR$4,'Standardised Costs'!$A$132:$A$152, 0)),
    INDEX('Standardised Costs'!$E$132:$E$152, MATCH(AR$4, 'Standardised Costs'!$A$132:$A$152, 0)),
    0
)</f>
        <v>0</v>
      </c>
      <c r="AS91" s="71">
        <f>IF(
    ISNUMBER(MATCH(AS$4,'Standardised Costs'!$A$132:$A$152, 0)),
    INDEX('Standardised Costs'!$E$132:$E$152, MATCH(AS$4, 'Standardised Costs'!$A$132:$A$152, 0)),
    0
)</f>
        <v>0</v>
      </c>
      <c r="AT91" s="71">
        <f>IF(
    ISNUMBER(MATCH(AT$4,'Standardised Costs'!$A$132:$A$152, 0)),
    INDEX('Standardised Costs'!$E$132:$E$152, MATCH(AT$4, 'Standardised Costs'!$A$132:$A$152, 0)),
    0
)</f>
        <v>0</v>
      </c>
      <c r="AU91" s="71">
        <f>IF(
    ISNUMBER(MATCH(AU$4,'Standardised Costs'!$A$132:$A$152, 0)),
    INDEX('Standardised Costs'!$E$132:$E$152, MATCH(AU$4, 'Standardised Costs'!$A$132:$A$152, 0)),
    0
)</f>
        <v>0</v>
      </c>
      <c r="AV91" s="71">
        <f>IF(
    ISNUMBER(MATCH(AV$4,'Standardised Costs'!$A$132:$A$152, 0)),
    INDEX('Standardised Costs'!$E$132:$E$152, MATCH(AV$4, 'Standardised Costs'!$A$132:$A$152, 0)),
    0
)</f>
        <v>0</v>
      </c>
      <c r="AW91" s="71">
        <f>IF(
    ISNUMBER(MATCH(AW$4,'Standardised Costs'!$A$132:$A$152, 0)),
    INDEX('Standardised Costs'!$E$132:$E$152, MATCH(AW$4, 'Standardised Costs'!$A$132:$A$152, 0)),
    0
)</f>
        <v>0</v>
      </c>
      <c r="AX91" s="71">
        <f>IF(
    ISNUMBER(MATCH(AX$4,'Standardised Costs'!$A$132:$A$152, 0)),
    INDEX('Standardised Costs'!$E$132:$E$152, MATCH(AX$4, 'Standardised Costs'!$A$132:$A$152, 0)),
    0
)</f>
        <v>0</v>
      </c>
      <c r="AY91" s="71">
        <f>IF(
    ISNUMBER(MATCH(AY$4,'Standardised Costs'!$A$132:$A$152, 0)),
    INDEX('Standardised Costs'!$E$132:$E$152, MATCH(AY$4, 'Standardised Costs'!$A$132:$A$152, 0)),
    0
)</f>
        <v>0</v>
      </c>
      <c r="AZ91" s="71">
        <f>IF(
    ISNUMBER(MATCH(AZ$4,'Standardised Costs'!$A$132:$A$152, 0)),
    INDEX('Standardised Costs'!$E$132:$E$152, MATCH(AZ$4, 'Standardised Costs'!$A$132:$A$152, 0)),
    0
)</f>
        <v>0</v>
      </c>
      <c r="BA91" s="71">
        <f>IF(
    ISNUMBER(MATCH(BA$4,'Standardised Costs'!$A$132:$A$152, 0)),
    INDEX('Standardised Costs'!$E$132:$E$152, MATCH(BA$4, 'Standardised Costs'!$A$132:$A$152, 0)),
    0
)</f>
        <v>0</v>
      </c>
      <c r="BB91" s="71">
        <f>IF(
    ISNUMBER(MATCH(BB$4,'Standardised Costs'!$A$132:$A$152, 0)),
    INDEX('Standardised Costs'!$E$132:$E$152, MATCH(BB$4, 'Standardised Costs'!$A$132:$A$152, 0)),
    0
)</f>
        <v>0</v>
      </c>
      <c r="BC91" s="71">
        <f>IF(
    ISNUMBER(MATCH(BC$4,'Standardised Costs'!$A$132:$A$152, 0)),
    INDEX('Standardised Costs'!$E$132:$E$152, MATCH(BC$4, 'Standardised Costs'!$A$132:$A$152, 0)),
    0
)</f>
        <v>0</v>
      </c>
      <c r="BD91" s="71">
        <f>IF(
    ISNUMBER(MATCH(BD$4,'Standardised Costs'!$A$132:$A$152, 0)),
    INDEX('Standardised Costs'!$E$132:$E$152, MATCH(BD$4, 'Standardised Costs'!$A$132:$A$152, 0)),
    0
)</f>
        <v>0</v>
      </c>
      <c r="BE91" s="71">
        <f>IF(
    ISNUMBER(MATCH(BE$4,'Standardised Costs'!$A$132:$A$152, 0)),
    INDEX('Standardised Costs'!$E$132:$E$152, MATCH(BE$4, 'Standardised Costs'!$A$132:$A$152, 0)),
    0
)</f>
        <v>0</v>
      </c>
      <c r="BF91" s="71">
        <f>IF(
    ISNUMBER(MATCH(BF$4,'Standardised Costs'!$A$132:$A$152, 0)),
    INDEX('Standardised Costs'!$E$132:$E$152, MATCH(BF$4, 'Standardised Costs'!$A$132:$A$152, 0)),
    0
)</f>
        <v>0</v>
      </c>
      <c r="BG91" s="71">
        <f>IF(
    ISNUMBER(MATCH(BG$4,'Standardised Costs'!$A$132:$A$152, 0)),
    INDEX('Standardised Costs'!$E$132:$E$152, MATCH(BG$4, 'Standardised Costs'!$A$132:$A$152, 0)),
    0
)</f>
        <v>0</v>
      </c>
      <c r="BH91" s="71">
        <f>IF(
    ISNUMBER(MATCH(BH$4,'Standardised Costs'!$A$132:$A$152, 0)),
    INDEX('Standardised Costs'!$E$132:$E$152, MATCH(BH$4, 'Standardised Costs'!$A$132:$A$152, 0)),
    0
)</f>
        <v>0</v>
      </c>
      <c r="BI91" s="71">
        <f>IF(
    ISNUMBER(MATCH(BI$4,'Standardised Costs'!$A$132:$A$152, 0)),
    INDEX('Standardised Costs'!$E$132:$E$152, MATCH(BI$4, 'Standardised Costs'!$A$132:$A$152, 0)),
    0
)</f>
        <v>0</v>
      </c>
      <c r="BJ91" s="71">
        <f>IF(
    ISNUMBER(MATCH(BJ$4,'Standardised Costs'!$A$132:$A$152, 0)),
    INDEX('Standardised Costs'!$E$132:$E$152, MATCH(BJ$4, 'Standardised Costs'!$A$132:$A$152, 0)),
    0
)</f>
        <v>0</v>
      </c>
      <c r="BK91" s="71">
        <f>IF(
    ISNUMBER(MATCH(BK$4,'Standardised Costs'!$A$132:$A$152, 0)),
    INDEX('Standardised Costs'!$E$132:$E$152, MATCH(BK$4, 'Standardised Costs'!$A$132:$A$152, 0)),
    0
)</f>
        <v>0</v>
      </c>
      <c r="BL91" s="71">
        <f>IF(
    ISNUMBER(MATCH(BL$4,'Standardised Costs'!$A$132:$A$152, 0)),
    INDEX('Standardised Costs'!$E$132:$E$152, MATCH(BL$4, 'Standardised Costs'!$A$132:$A$152, 0)),
    0
)</f>
        <v>0</v>
      </c>
      <c r="BM91" s="71">
        <f>IF(
    ISNUMBER(MATCH(BM$4,'Standardised Costs'!$A$132:$A$152, 0)),
    INDEX('Standardised Costs'!$E$132:$E$152, MATCH(BM$4, 'Standardised Costs'!$A$132:$A$152, 0)),
    0
)</f>
        <v>0</v>
      </c>
      <c r="BN91" s="71">
        <f>IF(
    ISNUMBER(MATCH(BN$4,'Standardised Costs'!$A$132:$A$152, 0)),
    INDEX('Standardised Costs'!$E$132:$E$152, MATCH(BN$4, 'Standardised Costs'!$A$132:$A$152, 0)),
    0
)</f>
        <v>0</v>
      </c>
      <c r="BO91" s="71">
        <f>IF(
    ISNUMBER(MATCH(BO$4,'Standardised Costs'!$A$132:$A$152, 0)),
    INDEX('Standardised Costs'!$E$132:$E$152, MATCH(BO$4, 'Standardised Costs'!$A$132:$A$152, 0)),
    0
)</f>
        <v>0</v>
      </c>
      <c r="BP91" s="71">
        <f>IF(
    ISNUMBER(MATCH(BP$4,'Standardised Costs'!$A$132:$A$152, 0)),
    INDEX('Standardised Costs'!$E$132:$E$152, MATCH(BP$4, 'Standardised Costs'!$A$132:$A$152, 0)),
    0
)</f>
        <v>0</v>
      </c>
      <c r="BQ91" s="71">
        <f>IF(
    ISNUMBER(MATCH(BQ$4,'Standardised Costs'!$A$132:$A$152, 0)),
    INDEX('Standardised Costs'!$E$132:$E$152, MATCH(BQ$4, 'Standardised Costs'!$A$132:$A$152, 0)),
    0
)</f>
        <v>0</v>
      </c>
      <c r="BR91" s="71">
        <f>IF(
    ISNUMBER(MATCH(BR$4,'Standardised Costs'!$A$132:$A$152, 0)),
    INDEX('Standardised Costs'!$E$132:$E$152, MATCH(BR$4, 'Standardised Costs'!$A$132:$A$152, 0)),
    0
)</f>
        <v>0</v>
      </c>
      <c r="BS91" s="71">
        <f>IF(
    ISNUMBER(MATCH(BS$4,'Standardised Costs'!$A$132:$A$152, 0)),
    INDEX('Standardised Costs'!$E$132:$E$152, MATCH(BS$4, 'Standardised Costs'!$A$132:$A$152, 0)),
    0
)</f>
        <v>0</v>
      </c>
      <c r="BT91" s="71">
        <f>IF(
    ISNUMBER(MATCH(BT$4,'Standardised Costs'!$A$132:$A$152, 0)),
    INDEX('Standardised Costs'!$E$132:$E$152, MATCH(BT$4, 'Standardised Costs'!$A$132:$A$152, 0)),
    0
)</f>
        <v>0</v>
      </c>
      <c r="BU91" s="71">
        <f>IF(
    ISNUMBER(MATCH(BU$4,'Standardised Costs'!$A$132:$A$152, 0)),
    INDEX('Standardised Costs'!$E$132:$E$152, MATCH(BU$4, 'Standardised Costs'!$A$132:$A$152, 0)),
    0
)</f>
        <v>0</v>
      </c>
      <c r="BV91" s="71">
        <f>IF(
    ISNUMBER(MATCH(BV$4,'Standardised Costs'!$A$132:$A$152, 0)),
    INDEX('Standardised Costs'!$E$132:$E$152, MATCH(BV$4, 'Standardised Costs'!$A$132:$A$152, 0)),
    0
)</f>
        <v>0</v>
      </c>
      <c r="BW91" s="71">
        <f>IF(
    ISNUMBER(MATCH(BW$4,'Standardised Costs'!$A$132:$A$152, 0)),
    INDEX('Standardised Costs'!$E$132:$E$152, MATCH(BW$4, 'Standardised Costs'!$A$132:$A$152, 0)),
    0
)</f>
        <v>0</v>
      </c>
      <c r="BX91" s="71">
        <f>IF(
    ISNUMBER(MATCH(BX$4,'Standardised Costs'!$A$132:$A$152, 0)),
    INDEX('Standardised Costs'!$E$132:$E$152, MATCH(BX$4, 'Standardised Costs'!$A$132:$A$152, 0)),
    0
)</f>
        <v>0</v>
      </c>
      <c r="BY91" s="71">
        <f>IF(
    ISNUMBER(MATCH(BY$4,'Standardised Costs'!$A$132:$A$152, 0)),
    INDEX('Standardised Costs'!$E$132:$E$152, MATCH(BY$4, 'Standardised Costs'!$A$132:$A$152, 0)),
    0
)</f>
        <v>0</v>
      </c>
      <c r="BZ91" s="71">
        <f>IF(
    ISNUMBER(MATCH(BZ$4,'Standardised Costs'!$A$132:$A$152, 0)),
    INDEX('Standardised Costs'!$E$132:$E$152, MATCH(BZ$4, 'Standardised Costs'!$A$132:$A$152, 0)),
    0
)</f>
        <v>0</v>
      </c>
      <c r="CA91" s="71">
        <f>IF(
    ISNUMBER(MATCH(CA$4,'Standardised Costs'!$A$132:$A$152, 0)),
    INDEX('Standardised Costs'!$E$132:$E$152, MATCH(CA$4, 'Standardised Costs'!$A$132:$A$152, 0)),
    0
)</f>
        <v>0</v>
      </c>
      <c r="CB91" s="71">
        <f>IF(
    ISNUMBER(MATCH(CB$4,'Standardised Costs'!$A$132:$A$152, 0)),
    INDEX('Standardised Costs'!$E$132:$E$152, MATCH(CB$4, 'Standardised Costs'!$A$132:$A$152, 0)),
    0
)</f>
        <v>0</v>
      </c>
      <c r="CC91" s="71">
        <f>IF(
    ISNUMBER(MATCH(CC$4,'Standardised Costs'!$A$132:$A$152, 0)),
    INDEX('Standardised Costs'!$E$132:$E$152, MATCH(CC$4, 'Standardised Costs'!$A$132:$A$152, 0)),
    0
)</f>
        <v>0</v>
      </c>
      <c r="CD91" s="71">
        <f>IF(
    ISNUMBER(MATCH(CD$4,'Standardised Costs'!$A$132:$A$152, 0)),
    INDEX('Standardised Costs'!$E$132:$E$152, MATCH(CD$4, 'Standardised Costs'!$A$132:$A$152, 0)),
    0
)</f>
        <v>0</v>
      </c>
      <c r="CE91" s="71">
        <f>IF(
    ISNUMBER(MATCH(CE$4,'Standardised Costs'!$A$132:$A$152, 0)),
    INDEX('Standardised Costs'!$E$132:$E$152, MATCH(CE$4, 'Standardised Costs'!$A$132:$A$152, 0)),
    0
)</f>
        <v>0</v>
      </c>
      <c r="CF91" s="71">
        <f>IF(
    ISNUMBER(MATCH(CF$4,'Standardised Costs'!$A$132:$A$152, 0)),
    INDEX('Standardised Costs'!$E$132:$E$152, MATCH(CF$4, 'Standardised Costs'!$A$132:$A$152, 0)),
    0
)</f>
        <v>0</v>
      </c>
      <c r="CG91" s="71">
        <f>IF(
    ISNUMBER(MATCH(CG$4,'Standardised Costs'!$A$132:$A$152, 0)),
    INDEX('Standardised Costs'!$E$132:$E$152, MATCH(CG$4, 'Standardised Costs'!$A$132:$A$152, 0)),
    0
)</f>
        <v>0</v>
      </c>
      <c r="CH91" s="71">
        <f>IF(
    ISNUMBER(MATCH(CH$4,'Standardised Costs'!$A$132:$A$152, 0)),
    INDEX('Standardised Costs'!$E$132:$E$152, MATCH(CH$4, 'Standardised Costs'!$A$132:$A$152, 0)),
    0
)</f>
        <v>0</v>
      </c>
      <c r="CI91" s="71">
        <f>IF(
    ISNUMBER(MATCH(CI$4,'Standardised Costs'!$A$132:$A$152, 0)),
    INDEX('Standardised Costs'!$E$132:$E$152, MATCH(CI$4, 'Standardised Costs'!$A$132:$A$152, 0)),
    0
)</f>
        <v>0</v>
      </c>
      <c r="CJ91" s="71">
        <f>IF(
    ISNUMBER(MATCH(CJ$4,'Standardised Costs'!$A$132:$A$152, 0)),
    INDEX('Standardised Costs'!$E$132:$E$152, MATCH(CJ$4, 'Standardised Costs'!$A$132:$A$152, 0)),
    0
)</f>
        <v>0</v>
      </c>
      <c r="CK91" s="71">
        <f>IF(
    ISNUMBER(MATCH(CK$4,'Standardised Costs'!$A$132:$A$152, 0)),
    INDEX('Standardised Costs'!$E$132:$E$152, MATCH(CK$4, 'Standardised Costs'!$A$132:$A$152, 0)),
    0
)</f>
        <v>0</v>
      </c>
      <c r="CL91" s="71">
        <f>IF(
    ISNUMBER(MATCH(CL$4,'Standardised Costs'!$A$132:$A$152, 0)),
    INDEX('Standardised Costs'!$E$132:$E$152, MATCH(CL$4, 'Standardised Costs'!$A$132:$A$152, 0)),
    0
)</f>
        <v>0</v>
      </c>
      <c r="CM91" s="71">
        <f>IF(
    ISNUMBER(MATCH(CM$4,'Standardised Costs'!$A$132:$A$152, 0)),
    INDEX('Standardised Costs'!$E$132:$E$152, MATCH(CM$4, 'Standardised Costs'!$A$132:$A$152, 0)),
    0
)</f>
        <v>0</v>
      </c>
      <c r="CN91" s="71">
        <f>IF(
    ISNUMBER(MATCH(CN$4,'Standardised Costs'!$A$132:$A$152, 0)),
    INDEX('Standardised Costs'!$E$132:$E$152, MATCH(CN$4, 'Standardised Costs'!$A$132:$A$152, 0)),
    0
)</f>
        <v>0</v>
      </c>
      <c r="CO91" s="71">
        <f>IF(
    ISNUMBER(MATCH(CO$4,'Standardised Costs'!$A$132:$A$152, 0)),
    INDEX('Standardised Costs'!$E$132:$E$152, MATCH(CO$4, 'Standardised Costs'!$A$132:$A$152, 0)),
    0
)</f>
        <v>0</v>
      </c>
      <c r="CP91" s="71">
        <f>IF(
    ISNUMBER(MATCH(CP$4,'Standardised Costs'!$A$132:$A$152, 0)),
    INDEX('Standardised Costs'!$E$132:$E$152, MATCH(CP$4, 'Standardised Costs'!$A$132:$A$152, 0)),
    0
)</f>
        <v>0</v>
      </c>
      <c r="CQ91" s="71">
        <f>IF(
    ISNUMBER(MATCH(CQ$4,'Standardised Costs'!$A$132:$A$152, 0)),
    INDEX('Standardised Costs'!$E$132:$E$152, MATCH(CQ$4, 'Standardised Costs'!$A$132:$A$152, 0)),
    0
)</f>
        <v>0</v>
      </c>
      <c r="CR91" s="71">
        <f>IF(
    ISNUMBER(MATCH(CR$4,'Standardised Costs'!$A$132:$A$152, 0)),
    INDEX('Standardised Costs'!$E$132:$E$152, MATCH(CR$4, 'Standardised Costs'!$A$132:$A$152, 0)),
    0
)</f>
        <v>0</v>
      </c>
      <c r="CS91" s="71">
        <f>IF(
    ISNUMBER(MATCH(CS$4,'Standardised Costs'!$A$132:$A$152, 0)),
    INDEX('Standardised Costs'!$E$132:$E$152, MATCH(CS$4, 'Standardised Costs'!$A$132:$A$152, 0)),
    0
)</f>
        <v>0</v>
      </c>
      <c r="CT91" s="71">
        <f>IF(
    ISNUMBER(MATCH(CT$4,'Standardised Costs'!$A$132:$A$152, 0)),
    INDEX('Standardised Costs'!$E$132:$E$152, MATCH(CT$4, 'Standardised Costs'!$A$132:$A$152, 0)),
    0
)</f>
        <v>0</v>
      </c>
      <c r="CU91" s="71">
        <f>IF(
    ISNUMBER(MATCH(CU$4,'Standardised Costs'!$A$132:$A$152, 0)),
    INDEX('Standardised Costs'!$E$132:$E$152, MATCH(CU$4, 'Standardised Costs'!$A$132:$A$152, 0)),
    0
)</f>
        <v>0</v>
      </c>
      <c r="CV91" s="71">
        <f>IF(
    ISNUMBER(MATCH(CV$4,'Standardised Costs'!$A$132:$A$152, 0)),
    INDEX('Standardised Costs'!$E$132:$E$152, MATCH(CV$4, 'Standardised Costs'!$A$132:$A$152, 0)),
    0
)</f>
        <v>0</v>
      </c>
      <c r="CW91" s="71">
        <f>IF(
    ISNUMBER(MATCH(CW$4,'Standardised Costs'!$A$132:$A$152, 0)),
    INDEX('Standardised Costs'!$E$132:$E$152, MATCH(CW$4, 'Standardised Costs'!$A$132:$A$152, 0)),
    0
)</f>
        <v>0</v>
      </c>
      <c r="CX91" s="71">
        <f>IF(
    ISNUMBER(MATCH(CX$4,'Standardised Costs'!$A$132:$A$152, 0)),
    INDEX('Standardised Costs'!$E$132:$E$152, MATCH(CX$4, 'Standardised Costs'!$A$132:$A$152, 0)),
    0
)</f>
        <v>0</v>
      </c>
      <c r="CY91" s="71">
        <f>IF(
    ISNUMBER(MATCH(CY$4,'Standardised Costs'!$A$132:$A$152, 0)),
    INDEX('Standardised Costs'!$E$132:$E$152, MATCH(CY$4, 'Standardised Costs'!$A$132:$A$152, 0)),
    0
)</f>
        <v>0</v>
      </c>
    </row>
    <row r="92" spans="1:103" s="68" customFormat="1" ht="12.75" customHeight="1" x14ac:dyDescent="0.2">
      <c r="A92" s="306"/>
      <c r="B92" s="69" t="s">
        <v>265</v>
      </c>
      <c r="C92" s="72">
        <f t="shared" si="2"/>
        <v>0</v>
      </c>
      <c r="D92" s="71">
        <f>IF(
    ISNUMBER(MATCH(D$4, 'Standardised Costs'!$A$132:$A$152, 0)),
    INDEX('Standardised Costs'!$F$132:$F$152, MATCH(D$4, 'Standardised Costs'!$A$132:$A$152, 0)),
    0
)</f>
        <v>0</v>
      </c>
      <c r="E92" s="71">
        <f>IF(
    ISNUMBER(MATCH(E$4, 'Standardised Costs'!$A$132:$A$152, 0)),
    INDEX('Standardised Costs'!$F$132:$F$152, MATCH(E$4, 'Standardised Costs'!$A$132:$A$152, 0)),
    0
)</f>
        <v>0</v>
      </c>
      <c r="F92" s="71">
        <f>IF(
    ISNUMBER(MATCH(F$4, 'Standardised Costs'!$A$132:$A$152, 0)),
    INDEX('Standardised Costs'!$F$132:$F$152, MATCH(F$4, 'Standardised Costs'!$A$132:$A$152, 0)),
    0
)</f>
        <v>0</v>
      </c>
      <c r="G92" s="71">
        <f>IF(
    ISNUMBER(MATCH(G$4, 'Standardised Costs'!$A$132:$A$152, 0)),
    INDEX('Standardised Costs'!$F$132:$F$152, MATCH(G$4, 'Standardised Costs'!$A$132:$A$152, 0)),
    0
)</f>
        <v>0</v>
      </c>
      <c r="H92" s="71">
        <f>IF(
    ISNUMBER(MATCH(H$4, 'Standardised Costs'!$A$132:$A$152, 0)),
    INDEX('Standardised Costs'!$F$132:$F$152, MATCH(H$4, 'Standardised Costs'!$A$132:$A$152, 0)),
    0
)</f>
        <v>0</v>
      </c>
      <c r="I92" s="71">
        <f>IF(
    ISNUMBER(MATCH(I$4, 'Standardised Costs'!$A$132:$A$152, 0)),
    INDEX('Standardised Costs'!$F$132:$F$152, MATCH(I$4, 'Standardised Costs'!$A$132:$A$152, 0)),
    0
)</f>
        <v>0</v>
      </c>
      <c r="J92" s="71">
        <f>IF(
    ISNUMBER(MATCH(J$4, 'Standardised Costs'!$A$132:$A$152, 0)),
    INDEX('Standardised Costs'!$F$132:$F$152, MATCH(J$4, 'Standardised Costs'!$A$132:$A$152, 0)),
    0
)</f>
        <v>0</v>
      </c>
      <c r="K92" s="71">
        <f>IF(
    ISNUMBER(MATCH(K$4, 'Standardised Costs'!$A$132:$A$152, 0)),
    INDEX('Standardised Costs'!$F$132:$F$152, MATCH(K$4, 'Standardised Costs'!$A$132:$A$152, 0)),
    0
)</f>
        <v>0</v>
      </c>
      <c r="L92" s="71">
        <f>IF(
    ISNUMBER(MATCH(L$4, 'Standardised Costs'!$A$132:$A$152, 0)),
    INDEX('Standardised Costs'!$F$132:$F$152, MATCH(L$4, 'Standardised Costs'!$A$132:$A$152, 0)),
    0
)</f>
        <v>0</v>
      </c>
      <c r="M92" s="71">
        <f>IF(
    ISNUMBER(MATCH(M$4, 'Standardised Costs'!$A$132:$A$152, 0)),
    INDEX('Standardised Costs'!$F$132:$F$152, MATCH(M$4, 'Standardised Costs'!$A$132:$A$152, 0)),
    0
)</f>
        <v>0</v>
      </c>
      <c r="N92" s="71">
        <f>IF(
    ISNUMBER(MATCH(N$4, 'Standardised Costs'!$A$132:$A$152, 0)),
    INDEX('Standardised Costs'!$F$132:$F$152, MATCH(N$4, 'Standardised Costs'!$A$132:$A$152, 0)),
    0
)</f>
        <v>0</v>
      </c>
      <c r="O92" s="71">
        <f>IF(
    ISNUMBER(MATCH(O$4, 'Standardised Costs'!$A$132:$A$152, 0)),
    INDEX('Standardised Costs'!$F$132:$F$152, MATCH(O$4, 'Standardised Costs'!$A$132:$A$152, 0)),
    0
)</f>
        <v>0</v>
      </c>
      <c r="P92" s="71">
        <f>IF(
    ISNUMBER(MATCH(P$4, 'Standardised Costs'!$A$132:$A$152, 0)),
    INDEX('Standardised Costs'!$F$132:$F$152, MATCH(P$4, 'Standardised Costs'!$A$132:$A$152, 0)),
    0
)</f>
        <v>0</v>
      </c>
      <c r="Q92" s="71">
        <f>IF(
    ISNUMBER(MATCH(Q$4, 'Standardised Costs'!$A$132:$A$152, 0)),
    INDEX('Standardised Costs'!$F$132:$F$152, MATCH(Q$4, 'Standardised Costs'!$A$132:$A$152, 0)),
    0
)</f>
        <v>0</v>
      </c>
      <c r="R92" s="71">
        <f>IF(
    ISNUMBER(MATCH(R$4, 'Standardised Costs'!$A$132:$A$152, 0)),
    INDEX('Standardised Costs'!$F$132:$F$152, MATCH(R$4, 'Standardised Costs'!$A$132:$A$152, 0)),
    0
)</f>
        <v>0</v>
      </c>
      <c r="S92" s="71">
        <f>IF(
    ISNUMBER(MATCH(S$4, 'Standardised Costs'!$A$132:$A$152, 0)),
    INDEX('Standardised Costs'!$F$132:$F$152, MATCH(S$4, 'Standardised Costs'!$A$132:$A$152, 0)),
    0
)</f>
        <v>0</v>
      </c>
      <c r="T92" s="71">
        <f>IF(
    ISNUMBER(MATCH(T$4, 'Standardised Costs'!$A$132:$A$152, 0)),
    INDEX('Standardised Costs'!$F$132:$F$152, MATCH(T$4, 'Standardised Costs'!$A$132:$A$152, 0)),
    0
)</f>
        <v>0</v>
      </c>
      <c r="U92" s="71">
        <f>IF(
    ISNUMBER(MATCH(U$4, 'Standardised Costs'!$A$132:$A$152, 0)),
    INDEX('Standardised Costs'!$F$132:$F$152, MATCH(U$4, 'Standardised Costs'!$A$132:$A$152, 0)),
    0
)</f>
        <v>0</v>
      </c>
      <c r="V92" s="71">
        <f>IF(
    ISNUMBER(MATCH(V$4, 'Standardised Costs'!$A$132:$A$152, 0)),
    INDEX('Standardised Costs'!$F$132:$F$152, MATCH(V$4, 'Standardised Costs'!$A$132:$A$152, 0)),
    0
)</f>
        <v>0</v>
      </c>
      <c r="W92" s="71">
        <f>IF(
    ISNUMBER(MATCH(W$4, 'Standardised Costs'!$A$132:$A$152, 0)),
    INDEX('Standardised Costs'!$F$132:$F$152, MATCH(W$4, 'Standardised Costs'!$A$132:$A$152, 0)),
    0
)</f>
        <v>0</v>
      </c>
      <c r="X92" s="71">
        <f>IF(
    ISNUMBER(MATCH(X$4, 'Standardised Costs'!$A$132:$A$152, 0)),
    INDEX('Standardised Costs'!$F$132:$F$152, MATCH(X$4, 'Standardised Costs'!$A$132:$A$152, 0)),
    0
)</f>
        <v>0</v>
      </c>
      <c r="Y92" s="71">
        <f>IF(
    ISNUMBER(MATCH(Y$4, 'Standardised Costs'!$A$132:$A$152, 0)),
    INDEX('Standardised Costs'!$F$132:$F$152, MATCH(Y$4, 'Standardised Costs'!$A$132:$A$152, 0)),
    0
)</f>
        <v>0</v>
      </c>
      <c r="Z92" s="71">
        <f>IF(
    ISNUMBER(MATCH(Z$4, 'Standardised Costs'!$A$132:$A$152, 0)),
    INDEX('Standardised Costs'!$F$132:$F$152, MATCH(Z$4, 'Standardised Costs'!$A$132:$A$152, 0)),
    0
)</f>
        <v>0</v>
      </c>
      <c r="AA92" s="71">
        <f>IF(
    ISNUMBER(MATCH(AA$4, 'Standardised Costs'!$A$132:$A$152, 0)),
    INDEX('Standardised Costs'!$F$132:$F$152, MATCH(AA$4, 'Standardised Costs'!$A$132:$A$152, 0)),
    0
)</f>
        <v>0</v>
      </c>
      <c r="AB92" s="71">
        <f>IF(
    ISNUMBER(MATCH(AB$4, 'Standardised Costs'!$A$132:$A$152, 0)),
    INDEX('Standardised Costs'!$F$132:$F$152, MATCH(AB$4, 'Standardised Costs'!$A$132:$A$152, 0)),
    0
)</f>
        <v>0</v>
      </c>
      <c r="AC92" s="71">
        <f>IF(
    ISNUMBER(MATCH(AC$4, 'Standardised Costs'!$A$132:$A$152, 0)),
    INDEX('Standardised Costs'!$F$132:$F$152, MATCH(AC$4, 'Standardised Costs'!$A$132:$A$152, 0)),
    0
)</f>
        <v>0</v>
      </c>
      <c r="AD92" s="71">
        <f>IF(
    ISNUMBER(MATCH(AD$4, 'Standardised Costs'!$A$132:$A$152, 0)),
    INDEX('Standardised Costs'!$F$132:$F$152, MATCH(AD$4, 'Standardised Costs'!$A$132:$A$152, 0)),
    0
)</f>
        <v>0</v>
      </c>
      <c r="AE92" s="71">
        <f>IF(
    ISNUMBER(MATCH(AE$4, 'Standardised Costs'!$A$132:$A$152, 0)),
    INDEX('Standardised Costs'!$F$132:$F$152, MATCH(AE$4, 'Standardised Costs'!$A$132:$A$152, 0)),
    0
)</f>
        <v>0</v>
      </c>
      <c r="AF92" s="71">
        <f>IF(
    ISNUMBER(MATCH(AF$4, 'Standardised Costs'!$A$132:$A$152, 0)),
    INDEX('Standardised Costs'!$F$132:$F$152, MATCH(AF$4, 'Standardised Costs'!$A$132:$A$152, 0)),
    0
)</f>
        <v>0</v>
      </c>
      <c r="AG92" s="71">
        <f>IF(
    ISNUMBER(MATCH(AG$4, 'Standardised Costs'!$A$132:$A$152, 0)),
    INDEX('Standardised Costs'!$F$132:$F$152, MATCH(AG$4, 'Standardised Costs'!$A$132:$A$152, 0)),
    0
)</f>
        <v>0</v>
      </c>
      <c r="AH92" s="71">
        <f>IF(
    ISNUMBER(MATCH(AH$4, 'Standardised Costs'!$A$132:$A$152, 0)),
    INDEX('Standardised Costs'!$F$132:$F$152, MATCH(AH$4, 'Standardised Costs'!$A$132:$A$152, 0)),
    0
)</f>
        <v>0</v>
      </c>
      <c r="AI92" s="71">
        <f>IF(
    ISNUMBER(MATCH(AI$4, 'Standardised Costs'!$A$132:$A$152, 0)),
    INDEX('Standardised Costs'!$F$132:$F$152, MATCH(AI$4, 'Standardised Costs'!$A$132:$A$152, 0)),
    0
)</f>
        <v>0</v>
      </c>
      <c r="AJ92" s="71">
        <f>IF(
    ISNUMBER(MATCH(AJ$4, 'Standardised Costs'!$A$132:$A$152, 0)),
    INDEX('Standardised Costs'!$F$132:$F$152, MATCH(AJ$4, 'Standardised Costs'!$A$132:$A$152, 0)),
    0
)</f>
        <v>0</v>
      </c>
      <c r="AK92" s="71">
        <f>IF(
    ISNUMBER(MATCH(AK$4, 'Standardised Costs'!$A$132:$A$152, 0)),
    INDEX('Standardised Costs'!$F$132:$F$152, MATCH(AK$4, 'Standardised Costs'!$A$132:$A$152, 0)),
    0
)</f>
        <v>0</v>
      </c>
      <c r="AL92" s="71">
        <f>IF(
    ISNUMBER(MATCH(AL$4, 'Standardised Costs'!$A$132:$A$152, 0)),
    INDEX('Standardised Costs'!$F$132:$F$152, MATCH(AL$4, 'Standardised Costs'!$A$132:$A$152, 0)),
    0
)</f>
        <v>0</v>
      </c>
      <c r="AM92" s="71">
        <f>IF(
    ISNUMBER(MATCH(AM$4, 'Standardised Costs'!$A$132:$A$152, 0)),
    INDEX('Standardised Costs'!$F$132:$F$152, MATCH(AM$4, 'Standardised Costs'!$A$132:$A$152, 0)),
    0
)</f>
        <v>0</v>
      </c>
      <c r="AN92" s="71">
        <f>IF(
    ISNUMBER(MATCH(AN$4, 'Standardised Costs'!$A$132:$A$152, 0)),
    INDEX('Standardised Costs'!$F$132:$F$152, MATCH(AN$4, 'Standardised Costs'!$A$132:$A$152, 0)),
    0
)</f>
        <v>0</v>
      </c>
      <c r="AO92" s="71">
        <f>IF(
    ISNUMBER(MATCH(AO$4, 'Standardised Costs'!$A$132:$A$152, 0)),
    INDEX('Standardised Costs'!$F$132:$F$152, MATCH(AO$4, 'Standardised Costs'!$A$132:$A$152, 0)),
    0
)</f>
        <v>0</v>
      </c>
      <c r="AP92" s="71">
        <f>IF(
    ISNUMBER(MATCH(AP$4, 'Standardised Costs'!$A$132:$A$152, 0)),
    INDEX('Standardised Costs'!$F$132:$F$152, MATCH(AP$4, 'Standardised Costs'!$A$132:$A$152, 0)),
    0
)</f>
        <v>0</v>
      </c>
      <c r="AQ92" s="71">
        <f>IF(
    ISNUMBER(MATCH(AQ$4, 'Standardised Costs'!$A$132:$A$152, 0)),
    INDEX('Standardised Costs'!$F$132:$F$152, MATCH(AQ$4, 'Standardised Costs'!$A$132:$A$152, 0)),
    0
)</f>
        <v>0</v>
      </c>
      <c r="AR92" s="71">
        <f>IF(
    ISNUMBER(MATCH(AR$4, 'Standardised Costs'!$A$132:$A$152, 0)),
    INDEX('Standardised Costs'!$F$132:$F$152, MATCH(AR$4, 'Standardised Costs'!$A$132:$A$152, 0)),
    0
)</f>
        <v>0</v>
      </c>
      <c r="AS92" s="71">
        <f>IF(
    ISNUMBER(MATCH(AS$4, 'Standardised Costs'!$A$132:$A$152, 0)),
    INDEX('Standardised Costs'!$F$132:$F$152, MATCH(AS$4, 'Standardised Costs'!$A$132:$A$152, 0)),
    0
)</f>
        <v>0</v>
      </c>
      <c r="AT92" s="71">
        <f>IF(
    ISNUMBER(MATCH(AT$4, 'Standardised Costs'!$A$132:$A$152, 0)),
    INDEX('Standardised Costs'!$F$132:$F$152, MATCH(AT$4, 'Standardised Costs'!$A$132:$A$152, 0)),
    0
)</f>
        <v>0</v>
      </c>
      <c r="AU92" s="71">
        <f>IF(
    ISNUMBER(MATCH(AU$4, 'Standardised Costs'!$A$132:$A$152, 0)),
    INDEX('Standardised Costs'!$F$132:$F$152, MATCH(AU$4, 'Standardised Costs'!$A$132:$A$152, 0)),
    0
)</f>
        <v>0</v>
      </c>
      <c r="AV92" s="71">
        <f>IF(
    ISNUMBER(MATCH(AV$4, 'Standardised Costs'!$A$132:$A$152, 0)),
    INDEX('Standardised Costs'!$F$132:$F$152, MATCH(AV$4, 'Standardised Costs'!$A$132:$A$152, 0)),
    0
)</f>
        <v>0</v>
      </c>
      <c r="AW92" s="71">
        <f>IF(
    ISNUMBER(MATCH(AW$4, 'Standardised Costs'!$A$132:$A$152, 0)),
    INDEX('Standardised Costs'!$F$132:$F$152, MATCH(AW$4, 'Standardised Costs'!$A$132:$A$152, 0)),
    0
)</f>
        <v>0</v>
      </c>
      <c r="AX92" s="71">
        <f>IF(
    ISNUMBER(MATCH(AX$4, 'Standardised Costs'!$A$132:$A$152, 0)),
    INDEX('Standardised Costs'!$F$132:$F$152, MATCH(AX$4, 'Standardised Costs'!$A$132:$A$152, 0)),
    0
)</f>
        <v>0</v>
      </c>
      <c r="AY92" s="71">
        <f>IF(
    ISNUMBER(MATCH(AY$4, 'Standardised Costs'!$A$132:$A$152, 0)),
    INDEX('Standardised Costs'!$F$132:$F$152, MATCH(AY$4, 'Standardised Costs'!$A$132:$A$152, 0)),
    0
)</f>
        <v>0</v>
      </c>
      <c r="AZ92" s="71">
        <f>IF(
    ISNUMBER(MATCH(AZ$4, 'Standardised Costs'!$A$132:$A$152, 0)),
    INDEX('Standardised Costs'!$F$132:$F$152, MATCH(AZ$4, 'Standardised Costs'!$A$132:$A$152, 0)),
    0
)</f>
        <v>0</v>
      </c>
      <c r="BA92" s="71">
        <f>IF(
    ISNUMBER(MATCH(BA$4, 'Standardised Costs'!$A$132:$A$152, 0)),
    INDEX('Standardised Costs'!$F$132:$F$152, MATCH(BA$4, 'Standardised Costs'!$A$132:$A$152, 0)),
    0
)</f>
        <v>0</v>
      </c>
      <c r="BB92" s="71">
        <f>IF(
    ISNUMBER(MATCH(BB$4, 'Standardised Costs'!$A$132:$A$152, 0)),
    INDEX('Standardised Costs'!$F$132:$F$152, MATCH(BB$4, 'Standardised Costs'!$A$132:$A$152, 0)),
    0
)</f>
        <v>0</v>
      </c>
      <c r="BC92" s="71">
        <f>IF(
    ISNUMBER(MATCH(BC$4, 'Standardised Costs'!$A$132:$A$152, 0)),
    INDEX('Standardised Costs'!$F$132:$F$152, MATCH(BC$4, 'Standardised Costs'!$A$132:$A$152, 0)),
    0
)</f>
        <v>0</v>
      </c>
      <c r="BD92" s="71">
        <f>IF(
    ISNUMBER(MATCH(BD$4, 'Standardised Costs'!$A$132:$A$152, 0)),
    INDEX('Standardised Costs'!$F$132:$F$152, MATCH(BD$4, 'Standardised Costs'!$A$132:$A$152, 0)),
    0
)</f>
        <v>0</v>
      </c>
      <c r="BE92" s="71">
        <f>IF(
    ISNUMBER(MATCH(BE$4, 'Standardised Costs'!$A$132:$A$152, 0)),
    INDEX('Standardised Costs'!$F$132:$F$152, MATCH(BE$4, 'Standardised Costs'!$A$132:$A$152, 0)),
    0
)</f>
        <v>0</v>
      </c>
      <c r="BF92" s="71">
        <f>IF(
    ISNUMBER(MATCH(BF$4, 'Standardised Costs'!$A$132:$A$152, 0)),
    INDEX('Standardised Costs'!$F$132:$F$152, MATCH(BF$4, 'Standardised Costs'!$A$132:$A$152, 0)),
    0
)</f>
        <v>0</v>
      </c>
      <c r="BG92" s="71">
        <f>IF(
    ISNUMBER(MATCH(BG$4, 'Standardised Costs'!$A$132:$A$152, 0)),
    INDEX('Standardised Costs'!$F$132:$F$152, MATCH(BG$4, 'Standardised Costs'!$A$132:$A$152, 0)),
    0
)</f>
        <v>0</v>
      </c>
      <c r="BH92" s="71">
        <f>IF(
    ISNUMBER(MATCH(BH$4, 'Standardised Costs'!$A$132:$A$152, 0)),
    INDEX('Standardised Costs'!$F$132:$F$152, MATCH(BH$4, 'Standardised Costs'!$A$132:$A$152, 0)),
    0
)</f>
        <v>0</v>
      </c>
      <c r="BI92" s="71">
        <f>IF(
    ISNUMBER(MATCH(BI$4, 'Standardised Costs'!$A$132:$A$152, 0)),
    INDEX('Standardised Costs'!$F$132:$F$152, MATCH(BI$4, 'Standardised Costs'!$A$132:$A$152, 0)),
    0
)</f>
        <v>0</v>
      </c>
      <c r="BJ92" s="71">
        <f>IF(
    ISNUMBER(MATCH(BJ$4, 'Standardised Costs'!$A$132:$A$152, 0)),
    INDEX('Standardised Costs'!$F$132:$F$152, MATCH(BJ$4, 'Standardised Costs'!$A$132:$A$152, 0)),
    0
)</f>
        <v>0</v>
      </c>
      <c r="BK92" s="71">
        <f>IF(
    ISNUMBER(MATCH(BK$4, 'Standardised Costs'!$A$132:$A$152, 0)),
    INDEX('Standardised Costs'!$F$132:$F$152, MATCH(BK$4, 'Standardised Costs'!$A$132:$A$152, 0)),
    0
)</f>
        <v>0</v>
      </c>
      <c r="BL92" s="71">
        <f>IF(
    ISNUMBER(MATCH(BL$4, 'Standardised Costs'!$A$132:$A$152, 0)),
    INDEX('Standardised Costs'!$F$132:$F$152, MATCH(BL$4, 'Standardised Costs'!$A$132:$A$152, 0)),
    0
)</f>
        <v>0</v>
      </c>
      <c r="BM92" s="71">
        <f>IF(
    ISNUMBER(MATCH(BM$4, 'Standardised Costs'!$A$132:$A$152, 0)),
    INDEX('Standardised Costs'!$F$132:$F$152, MATCH(BM$4, 'Standardised Costs'!$A$132:$A$152, 0)),
    0
)</f>
        <v>0</v>
      </c>
      <c r="BN92" s="71">
        <f>IF(
    ISNUMBER(MATCH(BN$4, 'Standardised Costs'!$A$132:$A$152, 0)),
    INDEX('Standardised Costs'!$F$132:$F$152, MATCH(BN$4, 'Standardised Costs'!$A$132:$A$152, 0)),
    0
)</f>
        <v>0</v>
      </c>
      <c r="BO92" s="71">
        <f>IF(
    ISNUMBER(MATCH(BO$4, 'Standardised Costs'!$A$132:$A$152, 0)),
    INDEX('Standardised Costs'!$F$132:$F$152, MATCH(BO$4, 'Standardised Costs'!$A$132:$A$152, 0)),
    0
)</f>
        <v>0</v>
      </c>
      <c r="BP92" s="71">
        <f>IF(
    ISNUMBER(MATCH(BP$4, 'Standardised Costs'!$A$132:$A$152, 0)),
    INDEX('Standardised Costs'!$F$132:$F$152, MATCH(BP$4, 'Standardised Costs'!$A$132:$A$152, 0)),
    0
)</f>
        <v>0</v>
      </c>
      <c r="BQ92" s="71">
        <f>IF(
    ISNUMBER(MATCH(BQ$4, 'Standardised Costs'!$A$132:$A$152, 0)),
    INDEX('Standardised Costs'!$F$132:$F$152, MATCH(BQ$4, 'Standardised Costs'!$A$132:$A$152, 0)),
    0
)</f>
        <v>0</v>
      </c>
      <c r="BR92" s="71">
        <f>IF(
    ISNUMBER(MATCH(BR$4, 'Standardised Costs'!$A$132:$A$152, 0)),
    INDEX('Standardised Costs'!$F$132:$F$152, MATCH(BR$4, 'Standardised Costs'!$A$132:$A$152, 0)),
    0
)</f>
        <v>0</v>
      </c>
      <c r="BS92" s="71">
        <f>IF(
    ISNUMBER(MATCH(BS$4, 'Standardised Costs'!$A$132:$A$152, 0)),
    INDEX('Standardised Costs'!$F$132:$F$152, MATCH(BS$4, 'Standardised Costs'!$A$132:$A$152, 0)),
    0
)</f>
        <v>0</v>
      </c>
      <c r="BT92" s="71">
        <f>IF(
    ISNUMBER(MATCH(BT$4, 'Standardised Costs'!$A$132:$A$152, 0)),
    INDEX('Standardised Costs'!$F$132:$F$152, MATCH(BT$4, 'Standardised Costs'!$A$132:$A$152, 0)),
    0
)</f>
        <v>0</v>
      </c>
      <c r="BU92" s="71">
        <f>IF(
    ISNUMBER(MATCH(BU$4, 'Standardised Costs'!$A$132:$A$152, 0)),
    INDEX('Standardised Costs'!$F$132:$F$152, MATCH(BU$4, 'Standardised Costs'!$A$132:$A$152, 0)),
    0
)</f>
        <v>0</v>
      </c>
      <c r="BV92" s="71">
        <f>IF(
    ISNUMBER(MATCH(BV$4, 'Standardised Costs'!$A$132:$A$152, 0)),
    INDEX('Standardised Costs'!$F$132:$F$152, MATCH(BV$4, 'Standardised Costs'!$A$132:$A$152, 0)),
    0
)</f>
        <v>0</v>
      </c>
      <c r="BW92" s="71">
        <f>IF(
    ISNUMBER(MATCH(BW$4, 'Standardised Costs'!$A$132:$A$152, 0)),
    INDEX('Standardised Costs'!$F$132:$F$152, MATCH(BW$4, 'Standardised Costs'!$A$132:$A$152, 0)),
    0
)</f>
        <v>0</v>
      </c>
      <c r="BX92" s="71">
        <f>IF(
    ISNUMBER(MATCH(BX$4, 'Standardised Costs'!$A$132:$A$152, 0)),
    INDEX('Standardised Costs'!$F$132:$F$152, MATCH(BX$4, 'Standardised Costs'!$A$132:$A$152, 0)),
    0
)</f>
        <v>0</v>
      </c>
      <c r="BY92" s="71">
        <f>IF(
    ISNUMBER(MATCH(BY$4, 'Standardised Costs'!$A$132:$A$152, 0)),
    INDEX('Standardised Costs'!$F$132:$F$152, MATCH(BY$4, 'Standardised Costs'!$A$132:$A$152, 0)),
    0
)</f>
        <v>0</v>
      </c>
      <c r="BZ92" s="71">
        <f>IF(
    ISNUMBER(MATCH(BZ$4, 'Standardised Costs'!$A$132:$A$152, 0)),
    INDEX('Standardised Costs'!$F$132:$F$152, MATCH(BZ$4, 'Standardised Costs'!$A$132:$A$152, 0)),
    0
)</f>
        <v>0</v>
      </c>
      <c r="CA92" s="71">
        <f>IF(
    ISNUMBER(MATCH(CA$4, 'Standardised Costs'!$A$132:$A$152, 0)),
    INDEX('Standardised Costs'!$F$132:$F$152, MATCH(CA$4, 'Standardised Costs'!$A$132:$A$152, 0)),
    0
)</f>
        <v>0</v>
      </c>
      <c r="CB92" s="71">
        <f>IF(
    ISNUMBER(MATCH(CB$4, 'Standardised Costs'!$A$132:$A$152, 0)),
    INDEX('Standardised Costs'!$F$132:$F$152, MATCH(CB$4, 'Standardised Costs'!$A$132:$A$152, 0)),
    0
)</f>
        <v>0</v>
      </c>
      <c r="CC92" s="71">
        <f>IF(
    ISNUMBER(MATCH(CC$4, 'Standardised Costs'!$A$132:$A$152, 0)),
    INDEX('Standardised Costs'!$F$132:$F$152, MATCH(CC$4, 'Standardised Costs'!$A$132:$A$152, 0)),
    0
)</f>
        <v>0</v>
      </c>
      <c r="CD92" s="71">
        <f>IF(
    ISNUMBER(MATCH(CD$4, 'Standardised Costs'!$A$132:$A$152, 0)),
    INDEX('Standardised Costs'!$F$132:$F$152, MATCH(CD$4, 'Standardised Costs'!$A$132:$A$152, 0)),
    0
)</f>
        <v>0</v>
      </c>
      <c r="CE92" s="71">
        <f>IF(
    ISNUMBER(MATCH(CE$4, 'Standardised Costs'!$A$132:$A$152, 0)),
    INDEX('Standardised Costs'!$F$132:$F$152, MATCH(CE$4, 'Standardised Costs'!$A$132:$A$152, 0)),
    0
)</f>
        <v>0</v>
      </c>
      <c r="CF92" s="71">
        <f>IF(
    ISNUMBER(MATCH(CF$4, 'Standardised Costs'!$A$132:$A$152, 0)),
    INDEX('Standardised Costs'!$F$132:$F$152, MATCH(CF$4, 'Standardised Costs'!$A$132:$A$152, 0)),
    0
)</f>
        <v>0</v>
      </c>
      <c r="CG92" s="71">
        <f>IF(
    ISNUMBER(MATCH(CG$4, 'Standardised Costs'!$A$132:$A$152, 0)),
    INDEX('Standardised Costs'!$F$132:$F$152, MATCH(CG$4, 'Standardised Costs'!$A$132:$A$152, 0)),
    0
)</f>
        <v>0</v>
      </c>
      <c r="CH92" s="71">
        <f>IF(
    ISNUMBER(MATCH(CH$4, 'Standardised Costs'!$A$132:$A$152, 0)),
    INDEX('Standardised Costs'!$F$132:$F$152, MATCH(CH$4, 'Standardised Costs'!$A$132:$A$152, 0)),
    0
)</f>
        <v>0</v>
      </c>
      <c r="CI92" s="71">
        <f>IF(
    ISNUMBER(MATCH(CI$4, 'Standardised Costs'!$A$132:$A$152, 0)),
    INDEX('Standardised Costs'!$F$132:$F$152, MATCH(CI$4, 'Standardised Costs'!$A$132:$A$152, 0)),
    0
)</f>
        <v>0</v>
      </c>
      <c r="CJ92" s="71">
        <f>IF(
    ISNUMBER(MATCH(CJ$4, 'Standardised Costs'!$A$132:$A$152, 0)),
    INDEX('Standardised Costs'!$F$132:$F$152, MATCH(CJ$4, 'Standardised Costs'!$A$132:$A$152, 0)),
    0
)</f>
        <v>0</v>
      </c>
      <c r="CK92" s="71">
        <f>IF(
    ISNUMBER(MATCH(CK$4, 'Standardised Costs'!$A$132:$A$152, 0)),
    INDEX('Standardised Costs'!$F$132:$F$152, MATCH(CK$4, 'Standardised Costs'!$A$132:$A$152, 0)),
    0
)</f>
        <v>0</v>
      </c>
      <c r="CL92" s="71">
        <f>IF(
    ISNUMBER(MATCH(CL$4, 'Standardised Costs'!$A$132:$A$152, 0)),
    INDEX('Standardised Costs'!$F$132:$F$152, MATCH(CL$4, 'Standardised Costs'!$A$132:$A$152, 0)),
    0
)</f>
        <v>0</v>
      </c>
      <c r="CM92" s="71">
        <f>IF(
    ISNUMBER(MATCH(CM$4, 'Standardised Costs'!$A$132:$A$152, 0)),
    INDEX('Standardised Costs'!$F$132:$F$152, MATCH(CM$4, 'Standardised Costs'!$A$132:$A$152, 0)),
    0
)</f>
        <v>0</v>
      </c>
      <c r="CN92" s="71">
        <f>IF(
    ISNUMBER(MATCH(CN$4, 'Standardised Costs'!$A$132:$A$152, 0)),
    INDEX('Standardised Costs'!$F$132:$F$152, MATCH(CN$4, 'Standardised Costs'!$A$132:$A$152, 0)),
    0
)</f>
        <v>0</v>
      </c>
      <c r="CO92" s="71">
        <f>IF(
    ISNUMBER(MATCH(CO$4, 'Standardised Costs'!$A$132:$A$152, 0)),
    INDEX('Standardised Costs'!$F$132:$F$152, MATCH(CO$4, 'Standardised Costs'!$A$132:$A$152, 0)),
    0
)</f>
        <v>0</v>
      </c>
      <c r="CP92" s="71">
        <f>IF(
    ISNUMBER(MATCH(CP$4, 'Standardised Costs'!$A$132:$A$152, 0)),
    INDEX('Standardised Costs'!$F$132:$F$152, MATCH(CP$4, 'Standardised Costs'!$A$132:$A$152, 0)),
    0
)</f>
        <v>0</v>
      </c>
      <c r="CQ92" s="71">
        <f>IF(
    ISNUMBER(MATCH(CQ$4, 'Standardised Costs'!$A$132:$A$152, 0)),
    INDEX('Standardised Costs'!$F$132:$F$152, MATCH(CQ$4, 'Standardised Costs'!$A$132:$A$152, 0)),
    0
)</f>
        <v>0</v>
      </c>
      <c r="CR92" s="71">
        <f>IF(
    ISNUMBER(MATCH(CR$4, 'Standardised Costs'!$A$132:$A$152, 0)),
    INDEX('Standardised Costs'!$F$132:$F$152, MATCH(CR$4, 'Standardised Costs'!$A$132:$A$152, 0)),
    0
)</f>
        <v>0</v>
      </c>
      <c r="CS92" s="71">
        <f>IF(
    ISNUMBER(MATCH(CS$4, 'Standardised Costs'!$A$132:$A$152, 0)),
    INDEX('Standardised Costs'!$F$132:$F$152, MATCH(CS$4, 'Standardised Costs'!$A$132:$A$152, 0)),
    0
)</f>
        <v>0</v>
      </c>
      <c r="CT92" s="71">
        <f>IF(
    ISNUMBER(MATCH(CT$4, 'Standardised Costs'!$A$132:$A$152, 0)),
    INDEX('Standardised Costs'!$F$132:$F$152, MATCH(CT$4, 'Standardised Costs'!$A$132:$A$152, 0)),
    0
)</f>
        <v>0</v>
      </c>
      <c r="CU92" s="71">
        <f>IF(
    ISNUMBER(MATCH(CU$4, 'Standardised Costs'!$A$132:$A$152, 0)),
    INDEX('Standardised Costs'!$F$132:$F$152, MATCH(CU$4, 'Standardised Costs'!$A$132:$A$152, 0)),
    0
)</f>
        <v>0</v>
      </c>
      <c r="CV92" s="71">
        <f>IF(
    ISNUMBER(MATCH(CV$4, 'Standardised Costs'!$A$132:$A$152, 0)),
    INDEX('Standardised Costs'!$F$132:$F$152, MATCH(CV$4, 'Standardised Costs'!$A$132:$A$152, 0)),
    0
)</f>
        <v>0</v>
      </c>
      <c r="CW92" s="71">
        <f>IF(
    ISNUMBER(MATCH(CW$4, 'Standardised Costs'!$A$132:$A$152, 0)),
    INDEX('Standardised Costs'!$F$132:$F$152, MATCH(CW$4, 'Standardised Costs'!$A$132:$A$152, 0)),
    0
)</f>
        <v>0</v>
      </c>
      <c r="CX92" s="71">
        <f>IF(
    ISNUMBER(MATCH(CX$4, 'Standardised Costs'!$A$132:$A$152, 0)),
    INDEX('Standardised Costs'!$F$132:$F$152, MATCH(CX$4, 'Standardised Costs'!$A$132:$A$152, 0)),
    0
)</f>
        <v>0</v>
      </c>
      <c r="CY92" s="71">
        <f>IF(
    ISNUMBER(MATCH(CY$4, 'Standardised Costs'!$A$132:$A$152, 0)),
    INDEX('Standardised Costs'!$F$132:$F$152, MATCH(CY$4, 'Standardised Costs'!$A$132:$A$152, 0)),
    0
)</f>
        <v>0</v>
      </c>
    </row>
    <row r="93" spans="1:103" s="68" customFormat="1" ht="12.75" customHeight="1" x14ac:dyDescent="0.2">
      <c r="A93" s="326"/>
      <c r="B93" s="69" t="s">
        <v>266</v>
      </c>
      <c r="C93" s="72">
        <f t="shared" si="2"/>
        <v>0</v>
      </c>
      <c r="D93" s="71">
        <f>IF(
    ISNUMBER(MATCH(D$4, 'Standardised Costs'!$A$132:$A$152, 0)),
    INDEX('Standardised Costs'!$D$132:$D$152, MATCH(D$4, 'Standardised Costs'!$A$132:$A$152, 0)),
    0
)</f>
        <v>0</v>
      </c>
      <c r="E93" s="71">
        <f>IF(
    ISNUMBER(MATCH(E$4, 'Standardised Costs'!$A$132:$A$152, 0)),
    INDEX('Standardised Costs'!$D$132:$D$152, MATCH(E$4, 'Standardised Costs'!$A$132:$A$152, 0)),
    0
)</f>
        <v>0</v>
      </c>
      <c r="F93" s="71">
        <f>IF(
    ISNUMBER(MATCH(F$4, 'Standardised Costs'!$A$132:$A$152, 0)),
    INDEX('Standardised Costs'!$D$132:$D$152, MATCH(F$4, 'Standardised Costs'!$A$132:$A$152, 0)),
    0
)</f>
        <v>0</v>
      </c>
      <c r="G93" s="71">
        <f>IF(
    ISNUMBER(MATCH(G$4, 'Standardised Costs'!$A$132:$A$152, 0)),
    INDEX('Standardised Costs'!$D$132:$D$152, MATCH(G$4, 'Standardised Costs'!$A$132:$A$152, 0)),
    0
)</f>
        <v>0</v>
      </c>
      <c r="H93" s="71">
        <f>IF(
    ISNUMBER(MATCH(H$4, 'Standardised Costs'!$A$132:$A$152, 0)),
    INDEX('Standardised Costs'!$D$132:$D$152, MATCH(H$4, 'Standardised Costs'!$A$132:$A$152, 0)),
    0
)</f>
        <v>0</v>
      </c>
      <c r="I93" s="71">
        <f>IF(
    ISNUMBER(MATCH(I$4, 'Standardised Costs'!$A$132:$A$152, 0)),
    INDEX('Standardised Costs'!$D$132:$D$152, MATCH(I$4, 'Standardised Costs'!$A$132:$A$152, 0)),
    0
)</f>
        <v>0</v>
      </c>
      <c r="J93" s="71">
        <f>IF(
    ISNUMBER(MATCH(J$4, 'Standardised Costs'!$A$132:$A$152, 0)),
    INDEX('Standardised Costs'!$D$132:$D$152, MATCH(J$4, 'Standardised Costs'!$A$132:$A$152, 0)),
    0
)</f>
        <v>0</v>
      </c>
      <c r="K93" s="71">
        <f>IF(
    ISNUMBER(MATCH(K$4, 'Standardised Costs'!$A$132:$A$152, 0)),
    INDEX('Standardised Costs'!$D$132:$D$152, MATCH(K$4, 'Standardised Costs'!$A$132:$A$152, 0)),
    0
)</f>
        <v>0</v>
      </c>
      <c r="L93" s="71">
        <f>IF(
    ISNUMBER(MATCH(L$4, 'Standardised Costs'!$A$132:$A$152, 0)),
    INDEX('Standardised Costs'!$D$132:$D$152, MATCH(L$4, 'Standardised Costs'!$A$132:$A$152, 0)),
    0
)</f>
        <v>0</v>
      </c>
      <c r="M93" s="71">
        <f>IF(
    ISNUMBER(MATCH(M$4, 'Standardised Costs'!$A$132:$A$152, 0)),
    INDEX('Standardised Costs'!$D$132:$D$152, MATCH(M$4, 'Standardised Costs'!$A$132:$A$152, 0)),
    0
)</f>
        <v>0</v>
      </c>
      <c r="N93" s="71">
        <f>IF(
    ISNUMBER(MATCH(N$4, 'Standardised Costs'!$A$132:$A$152, 0)),
    INDEX('Standardised Costs'!$D$132:$D$152, MATCH(N$4, 'Standardised Costs'!$A$132:$A$152, 0)),
    0
)</f>
        <v>0</v>
      </c>
      <c r="O93" s="71">
        <f>IF(
    ISNUMBER(MATCH(O$4, 'Standardised Costs'!$A$132:$A$152, 0)),
    INDEX('Standardised Costs'!$D$132:$D$152, MATCH(O$4, 'Standardised Costs'!$A$132:$A$152, 0)),
    0
)</f>
        <v>0</v>
      </c>
      <c r="P93" s="71">
        <f>IF(
    ISNUMBER(MATCH(P$4, 'Standardised Costs'!$A$132:$A$152, 0)),
    INDEX('Standardised Costs'!$D$132:$D$152, MATCH(P$4, 'Standardised Costs'!$A$132:$A$152, 0)),
    0
)</f>
        <v>0</v>
      </c>
      <c r="Q93" s="71">
        <f>IF(
    ISNUMBER(MATCH(Q$4, 'Standardised Costs'!$A$132:$A$152, 0)),
    INDEX('Standardised Costs'!$D$132:$D$152, MATCH(Q$4, 'Standardised Costs'!$A$132:$A$152, 0)),
    0
)</f>
        <v>0</v>
      </c>
      <c r="R93" s="71">
        <f>IF(
    ISNUMBER(MATCH(R$4, 'Standardised Costs'!$A$132:$A$152, 0)),
    INDEX('Standardised Costs'!$D$132:$D$152, MATCH(R$4, 'Standardised Costs'!$A$132:$A$152, 0)),
    0
)</f>
        <v>0</v>
      </c>
      <c r="S93" s="71">
        <f>IF(
    ISNUMBER(MATCH(S$4, 'Standardised Costs'!$A$132:$A$152, 0)),
    INDEX('Standardised Costs'!$D$132:$D$152, MATCH(S$4, 'Standardised Costs'!$A$132:$A$152, 0)),
    0
)</f>
        <v>0</v>
      </c>
      <c r="T93" s="71">
        <f>IF(
    ISNUMBER(MATCH(T$4, 'Standardised Costs'!$A$132:$A$152, 0)),
    INDEX('Standardised Costs'!$D$132:$D$152, MATCH(T$4, 'Standardised Costs'!$A$132:$A$152, 0)),
    0
)</f>
        <v>0</v>
      </c>
      <c r="U93" s="71">
        <f>IF(
    ISNUMBER(MATCH(U$4, 'Standardised Costs'!$A$132:$A$152, 0)),
    INDEX('Standardised Costs'!$D$132:$D$152, MATCH(U$4, 'Standardised Costs'!$A$132:$A$152, 0)),
    0
)</f>
        <v>0</v>
      </c>
      <c r="V93" s="71">
        <f>IF(
    ISNUMBER(MATCH(V$4, 'Standardised Costs'!$A$132:$A$152, 0)),
    INDEX('Standardised Costs'!$D$132:$D$152, MATCH(V$4, 'Standardised Costs'!$A$132:$A$152, 0)),
    0
)</f>
        <v>0</v>
      </c>
      <c r="W93" s="71">
        <f>IF(
    ISNUMBER(MATCH(W$4, 'Standardised Costs'!$A$132:$A$152, 0)),
    INDEX('Standardised Costs'!$D$132:$D$152, MATCH(W$4, 'Standardised Costs'!$A$132:$A$152, 0)),
    0
)</f>
        <v>0</v>
      </c>
      <c r="X93" s="71">
        <f>IF(
    ISNUMBER(MATCH(X$4, 'Standardised Costs'!$A$132:$A$152, 0)),
    INDEX('Standardised Costs'!$D$132:$D$152, MATCH(X$4, 'Standardised Costs'!$A$132:$A$152, 0)),
    0
)</f>
        <v>0</v>
      </c>
      <c r="Y93" s="71">
        <f>IF(
    ISNUMBER(MATCH(Y$4, 'Standardised Costs'!$A$132:$A$152, 0)),
    INDEX('Standardised Costs'!$D$132:$D$152, MATCH(Y$4, 'Standardised Costs'!$A$132:$A$152, 0)),
    0
)</f>
        <v>0</v>
      </c>
      <c r="Z93" s="71">
        <f>IF(
    ISNUMBER(MATCH(Z$4, 'Standardised Costs'!$A$132:$A$152, 0)),
    INDEX('Standardised Costs'!$D$132:$D$152, MATCH(Z$4, 'Standardised Costs'!$A$132:$A$152, 0)),
    0
)</f>
        <v>0</v>
      </c>
      <c r="AA93" s="71">
        <f>IF(
    ISNUMBER(MATCH(AA$4, 'Standardised Costs'!$A$132:$A$152, 0)),
    INDEX('Standardised Costs'!$D$132:$D$152, MATCH(AA$4, 'Standardised Costs'!$A$132:$A$152, 0)),
    0
)</f>
        <v>0</v>
      </c>
      <c r="AB93" s="71">
        <f>IF(
    ISNUMBER(MATCH(AB$4, 'Standardised Costs'!$A$132:$A$152, 0)),
    INDEX('Standardised Costs'!$D$132:$D$152, MATCH(AB$4, 'Standardised Costs'!$A$132:$A$152, 0)),
    0
)</f>
        <v>0</v>
      </c>
      <c r="AC93" s="71">
        <f>IF(
    ISNUMBER(MATCH(AC$4, 'Standardised Costs'!$A$132:$A$152, 0)),
    INDEX('Standardised Costs'!$D$132:$D$152, MATCH(AC$4, 'Standardised Costs'!$A$132:$A$152, 0)),
    0
)</f>
        <v>0</v>
      </c>
      <c r="AD93" s="71">
        <f>IF(
    ISNUMBER(MATCH(AD$4, 'Standardised Costs'!$A$132:$A$152, 0)),
    INDEX('Standardised Costs'!$D$132:$D$152, MATCH(AD$4, 'Standardised Costs'!$A$132:$A$152, 0)),
    0
)</f>
        <v>0</v>
      </c>
      <c r="AE93" s="71">
        <f>IF(
    ISNUMBER(MATCH(AE$4, 'Standardised Costs'!$A$132:$A$152, 0)),
    INDEX('Standardised Costs'!$D$132:$D$152, MATCH(AE$4, 'Standardised Costs'!$A$132:$A$152, 0)),
    0
)</f>
        <v>0</v>
      </c>
      <c r="AF93" s="71">
        <f>IF(
    ISNUMBER(MATCH(AF$4, 'Standardised Costs'!$A$132:$A$152, 0)),
    INDEX('Standardised Costs'!$D$132:$D$152, MATCH(AF$4, 'Standardised Costs'!$A$132:$A$152, 0)),
    0
)</f>
        <v>0</v>
      </c>
      <c r="AG93" s="71">
        <f>IF(
    ISNUMBER(MATCH(AG$4, 'Standardised Costs'!$A$132:$A$152, 0)),
    INDEX('Standardised Costs'!$D$132:$D$152, MATCH(AG$4, 'Standardised Costs'!$A$132:$A$152, 0)),
    0
)</f>
        <v>0</v>
      </c>
      <c r="AH93" s="71">
        <f>IF(
    ISNUMBER(MATCH(AH$4, 'Standardised Costs'!$A$132:$A$152, 0)),
    INDEX('Standardised Costs'!$D$132:$D$152, MATCH(AH$4, 'Standardised Costs'!$A$132:$A$152, 0)),
    0
)</f>
        <v>0</v>
      </c>
      <c r="AI93" s="71">
        <f>IF(
    ISNUMBER(MATCH(AI$4, 'Standardised Costs'!$A$132:$A$152, 0)),
    INDEX('Standardised Costs'!$D$132:$D$152, MATCH(AI$4, 'Standardised Costs'!$A$132:$A$152, 0)),
    0
)</f>
        <v>0</v>
      </c>
      <c r="AJ93" s="71">
        <f>IF(
    ISNUMBER(MATCH(AJ$4, 'Standardised Costs'!$A$132:$A$152, 0)),
    INDEX('Standardised Costs'!$D$132:$D$152, MATCH(AJ$4, 'Standardised Costs'!$A$132:$A$152, 0)),
    0
)</f>
        <v>0</v>
      </c>
      <c r="AK93" s="71">
        <f>IF(
    ISNUMBER(MATCH(AK$4, 'Standardised Costs'!$A$132:$A$152, 0)),
    INDEX('Standardised Costs'!$D$132:$D$152, MATCH(AK$4, 'Standardised Costs'!$A$132:$A$152, 0)),
    0
)</f>
        <v>0</v>
      </c>
      <c r="AL93" s="71">
        <f>IF(
    ISNUMBER(MATCH(AL$4, 'Standardised Costs'!$A$132:$A$152, 0)),
    INDEX('Standardised Costs'!$D$132:$D$152, MATCH(AL$4, 'Standardised Costs'!$A$132:$A$152, 0)),
    0
)</f>
        <v>0</v>
      </c>
      <c r="AM93" s="71">
        <f>IF(
    ISNUMBER(MATCH(AM$4, 'Standardised Costs'!$A$132:$A$152, 0)),
    INDEX('Standardised Costs'!$D$132:$D$152, MATCH(AM$4, 'Standardised Costs'!$A$132:$A$152, 0)),
    0
)</f>
        <v>0</v>
      </c>
      <c r="AN93" s="71">
        <f>IF(
    ISNUMBER(MATCH(AN$4, 'Standardised Costs'!$A$132:$A$152, 0)),
    INDEX('Standardised Costs'!$D$132:$D$152, MATCH(AN$4, 'Standardised Costs'!$A$132:$A$152, 0)),
    0
)</f>
        <v>0</v>
      </c>
      <c r="AO93" s="71">
        <f>IF(
    ISNUMBER(MATCH(AO$4, 'Standardised Costs'!$A$132:$A$152, 0)),
    INDEX('Standardised Costs'!$D$132:$D$152, MATCH(AO$4, 'Standardised Costs'!$A$132:$A$152, 0)),
    0
)</f>
        <v>0</v>
      </c>
      <c r="AP93" s="71">
        <f>IF(
    ISNUMBER(MATCH(AP$4, 'Standardised Costs'!$A$132:$A$152, 0)),
    INDEX('Standardised Costs'!$D$132:$D$152, MATCH(AP$4, 'Standardised Costs'!$A$132:$A$152, 0)),
    0
)</f>
        <v>0</v>
      </c>
      <c r="AQ93" s="71">
        <f>IF(
    ISNUMBER(MATCH(AQ$4, 'Standardised Costs'!$A$132:$A$152, 0)),
    INDEX('Standardised Costs'!$D$132:$D$152, MATCH(AQ$4, 'Standardised Costs'!$A$132:$A$152, 0)),
    0
)</f>
        <v>0</v>
      </c>
      <c r="AR93" s="71">
        <f>IF(
    ISNUMBER(MATCH(AR$4, 'Standardised Costs'!$A$132:$A$152, 0)),
    INDEX('Standardised Costs'!$D$132:$D$152, MATCH(AR$4, 'Standardised Costs'!$A$132:$A$152, 0)),
    0
)</f>
        <v>0</v>
      </c>
      <c r="AS93" s="71">
        <f>IF(
    ISNUMBER(MATCH(AS$4, 'Standardised Costs'!$A$132:$A$152, 0)),
    INDEX('Standardised Costs'!$D$132:$D$152, MATCH(AS$4, 'Standardised Costs'!$A$132:$A$152, 0)),
    0
)</f>
        <v>0</v>
      </c>
      <c r="AT93" s="71">
        <f>IF(
    ISNUMBER(MATCH(AT$4, 'Standardised Costs'!$A$132:$A$152, 0)),
    INDEX('Standardised Costs'!$D$132:$D$152, MATCH(AT$4, 'Standardised Costs'!$A$132:$A$152, 0)),
    0
)</f>
        <v>0</v>
      </c>
      <c r="AU93" s="71">
        <f>IF(
    ISNUMBER(MATCH(AU$4, 'Standardised Costs'!$A$132:$A$152, 0)),
    INDEX('Standardised Costs'!$D$132:$D$152, MATCH(AU$4, 'Standardised Costs'!$A$132:$A$152, 0)),
    0
)</f>
        <v>0</v>
      </c>
      <c r="AV93" s="71">
        <f>IF(
    ISNUMBER(MATCH(AV$4, 'Standardised Costs'!$A$132:$A$152, 0)),
    INDEX('Standardised Costs'!$D$132:$D$152, MATCH(AV$4, 'Standardised Costs'!$A$132:$A$152, 0)),
    0
)</f>
        <v>0</v>
      </c>
      <c r="AW93" s="71">
        <f>IF(
    ISNUMBER(MATCH(AW$4, 'Standardised Costs'!$A$132:$A$152, 0)),
    INDEX('Standardised Costs'!$D$132:$D$152, MATCH(AW$4, 'Standardised Costs'!$A$132:$A$152, 0)),
    0
)</f>
        <v>0</v>
      </c>
      <c r="AX93" s="71">
        <f>IF(
    ISNUMBER(MATCH(AX$4, 'Standardised Costs'!$A$132:$A$152, 0)),
    INDEX('Standardised Costs'!$D$132:$D$152, MATCH(AX$4, 'Standardised Costs'!$A$132:$A$152, 0)),
    0
)</f>
        <v>0</v>
      </c>
      <c r="AY93" s="71">
        <f>IF(
    ISNUMBER(MATCH(AY$4, 'Standardised Costs'!$A$132:$A$152, 0)),
    INDEX('Standardised Costs'!$D$132:$D$152, MATCH(AY$4, 'Standardised Costs'!$A$132:$A$152, 0)),
    0
)</f>
        <v>0</v>
      </c>
      <c r="AZ93" s="71">
        <f>IF(
    ISNUMBER(MATCH(AZ$4, 'Standardised Costs'!$A$132:$A$152, 0)),
    INDEX('Standardised Costs'!$D$132:$D$152, MATCH(AZ$4, 'Standardised Costs'!$A$132:$A$152, 0)),
    0
)</f>
        <v>0</v>
      </c>
      <c r="BA93" s="71">
        <f>IF(
    ISNUMBER(MATCH(BA$4, 'Standardised Costs'!$A$132:$A$152, 0)),
    INDEX('Standardised Costs'!$D$132:$D$152, MATCH(BA$4, 'Standardised Costs'!$A$132:$A$152, 0)),
    0
)</f>
        <v>0</v>
      </c>
      <c r="BB93" s="71">
        <f>IF(
    ISNUMBER(MATCH(BB$4, 'Standardised Costs'!$A$132:$A$152, 0)),
    INDEX('Standardised Costs'!$D$132:$D$152, MATCH(BB$4, 'Standardised Costs'!$A$132:$A$152, 0)),
    0
)</f>
        <v>0</v>
      </c>
      <c r="BC93" s="71">
        <f>IF(
    ISNUMBER(MATCH(BC$4, 'Standardised Costs'!$A$132:$A$152, 0)),
    INDEX('Standardised Costs'!$D$132:$D$152, MATCH(BC$4, 'Standardised Costs'!$A$132:$A$152, 0)),
    0
)</f>
        <v>0</v>
      </c>
      <c r="BD93" s="71">
        <f>IF(
    ISNUMBER(MATCH(BD$4, 'Standardised Costs'!$A$132:$A$152, 0)),
    INDEX('Standardised Costs'!$D$132:$D$152, MATCH(BD$4, 'Standardised Costs'!$A$132:$A$152, 0)),
    0
)</f>
        <v>0</v>
      </c>
      <c r="BE93" s="71">
        <f>IF(
    ISNUMBER(MATCH(BE$4, 'Standardised Costs'!$A$132:$A$152, 0)),
    INDEX('Standardised Costs'!$D$132:$D$152, MATCH(BE$4, 'Standardised Costs'!$A$132:$A$152, 0)),
    0
)</f>
        <v>0</v>
      </c>
      <c r="BF93" s="71">
        <f>IF(
    ISNUMBER(MATCH(BF$4, 'Standardised Costs'!$A$132:$A$152, 0)),
    INDEX('Standardised Costs'!$D$132:$D$152, MATCH(BF$4, 'Standardised Costs'!$A$132:$A$152, 0)),
    0
)</f>
        <v>0</v>
      </c>
      <c r="BG93" s="71">
        <f>IF(
    ISNUMBER(MATCH(BG$4, 'Standardised Costs'!$A$132:$A$152, 0)),
    INDEX('Standardised Costs'!$D$132:$D$152, MATCH(BG$4, 'Standardised Costs'!$A$132:$A$152, 0)),
    0
)</f>
        <v>0</v>
      </c>
      <c r="BH93" s="71">
        <f>IF(
    ISNUMBER(MATCH(BH$4, 'Standardised Costs'!$A$132:$A$152, 0)),
    INDEX('Standardised Costs'!$D$132:$D$152, MATCH(BH$4, 'Standardised Costs'!$A$132:$A$152, 0)),
    0
)</f>
        <v>0</v>
      </c>
      <c r="BI93" s="71">
        <f>IF(
    ISNUMBER(MATCH(BI$4, 'Standardised Costs'!$A$132:$A$152, 0)),
    INDEX('Standardised Costs'!$D$132:$D$152, MATCH(BI$4, 'Standardised Costs'!$A$132:$A$152, 0)),
    0
)</f>
        <v>0</v>
      </c>
      <c r="BJ93" s="71">
        <f>IF(
    ISNUMBER(MATCH(BJ$4, 'Standardised Costs'!$A$132:$A$152, 0)),
    INDEX('Standardised Costs'!$D$132:$D$152, MATCH(BJ$4, 'Standardised Costs'!$A$132:$A$152, 0)),
    0
)</f>
        <v>0</v>
      </c>
      <c r="BK93" s="71">
        <f>IF(
    ISNUMBER(MATCH(BK$4, 'Standardised Costs'!$A$132:$A$152, 0)),
    INDEX('Standardised Costs'!$D$132:$D$152, MATCH(BK$4, 'Standardised Costs'!$A$132:$A$152, 0)),
    0
)</f>
        <v>0</v>
      </c>
      <c r="BL93" s="71">
        <f>IF(
    ISNUMBER(MATCH(BL$4, 'Standardised Costs'!$A$132:$A$152, 0)),
    INDEX('Standardised Costs'!$D$132:$D$152, MATCH(BL$4, 'Standardised Costs'!$A$132:$A$152, 0)),
    0
)</f>
        <v>0</v>
      </c>
      <c r="BM93" s="71">
        <f>IF(
    ISNUMBER(MATCH(BM$4, 'Standardised Costs'!$A$132:$A$152, 0)),
    INDEX('Standardised Costs'!$D$132:$D$152, MATCH(BM$4, 'Standardised Costs'!$A$132:$A$152, 0)),
    0
)</f>
        <v>0</v>
      </c>
      <c r="BN93" s="71">
        <f>IF(
    ISNUMBER(MATCH(BN$4, 'Standardised Costs'!$A$132:$A$152, 0)),
    INDEX('Standardised Costs'!$D$132:$D$152, MATCH(BN$4, 'Standardised Costs'!$A$132:$A$152, 0)),
    0
)</f>
        <v>0</v>
      </c>
      <c r="BO93" s="71">
        <f>IF(
    ISNUMBER(MATCH(BO$4, 'Standardised Costs'!$A$132:$A$152, 0)),
    INDEX('Standardised Costs'!$D$132:$D$152, MATCH(BO$4, 'Standardised Costs'!$A$132:$A$152, 0)),
    0
)</f>
        <v>0</v>
      </c>
      <c r="BP93" s="71">
        <f>IF(
    ISNUMBER(MATCH(BP$4, 'Standardised Costs'!$A$132:$A$152, 0)),
    INDEX('Standardised Costs'!$D$132:$D$152, MATCH(BP$4, 'Standardised Costs'!$A$132:$A$152, 0)),
    0
)</f>
        <v>0</v>
      </c>
      <c r="BQ93" s="71">
        <f>IF(
    ISNUMBER(MATCH(BQ$4, 'Standardised Costs'!$A$132:$A$152, 0)),
    INDEX('Standardised Costs'!$D$132:$D$152, MATCH(BQ$4, 'Standardised Costs'!$A$132:$A$152, 0)),
    0
)</f>
        <v>0</v>
      </c>
      <c r="BR93" s="71">
        <f>IF(
    ISNUMBER(MATCH(BR$4, 'Standardised Costs'!$A$132:$A$152, 0)),
    INDEX('Standardised Costs'!$D$132:$D$152, MATCH(BR$4, 'Standardised Costs'!$A$132:$A$152, 0)),
    0
)</f>
        <v>0</v>
      </c>
      <c r="BS93" s="71">
        <f>IF(
    ISNUMBER(MATCH(BS$4, 'Standardised Costs'!$A$132:$A$152, 0)),
    INDEX('Standardised Costs'!$D$132:$D$152, MATCH(BS$4, 'Standardised Costs'!$A$132:$A$152, 0)),
    0
)</f>
        <v>0</v>
      </c>
      <c r="BT93" s="71">
        <f>IF(
    ISNUMBER(MATCH(BT$4, 'Standardised Costs'!$A$132:$A$152, 0)),
    INDEX('Standardised Costs'!$D$132:$D$152, MATCH(BT$4, 'Standardised Costs'!$A$132:$A$152, 0)),
    0
)</f>
        <v>0</v>
      </c>
      <c r="BU93" s="71">
        <f>IF(
    ISNUMBER(MATCH(BU$4, 'Standardised Costs'!$A$132:$A$152, 0)),
    INDEX('Standardised Costs'!$D$132:$D$152, MATCH(BU$4, 'Standardised Costs'!$A$132:$A$152, 0)),
    0
)</f>
        <v>0</v>
      </c>
      <c r="BV93" s="71">
        <f>IF(
    ISNUMBER(MATCH(BV$4, 'Standardised Costs'!$A$132:$A$152, 0)),
    INDEX('Standardised Costs'!$D$132:$D$152, MATCH(BV$4, 'Standardised Costs'!$A$132:$A$152, 0)),
    0
)</f>
        <v>0</v>
      </c>
      <c r="BW93" s="71">
        <f>IF(
    ISNUMBER(MATCH(BW$4, 'Standardised Costs'!$A$132:$A$152, 0)),
    INDEX('Standardised Costs'!$D$132:$D$152, MATCH(BW$4, 'Standardised Costs'!$A$132:$A$152, 0)),
    0
)</f>
        <v>0</v>
      </c>
      <c r="BX93" s="71">
        <f>IF(
    ISNUMBER(MATCH(BX$4, 'Standardised Costs'!$A$132:$A$152, 0)),
    INDEX('Standardised Costs'!$D$132:$D$152, MATCH(BX$4, 'Standardised Costs'!$A$132:$A$152, 0)),
    0
)</f>
        <v>0</v>
      </c>
      <c r="BY93" s="71">
        <f>IF(
    ISNUMBER(MATCH(BY$4, 'Standardised Costs'!$A$132:$A$152, 0)),
    INDEX('Standardised Costs'!$D$132:$D$152, MATCH(BY$4, 'Standardised Costs'!$A$132:$A$152, 0)),
    0
)</f>
        <v>0</v>
      </c>
      <c r="BZ93" s="71">
        <f>IF(
    ISNUMBER(MATCH(BZ$4, 'Standardised Costs'!$A$132:$A$152, 0)),
    INDEX('Standardised Costs'!$D$132:$D$152, MATCH(BZ$4, 'Standardised Costs'!$A$132:$A$152, 0)),
    0
)</f>
        <v>0</v>
      </c>
      <c r="CA93" s="71">
        <f>IF(
    ISNUMBER(MATCH(CA$4, 'Standardised Costs'!$A$132:$A$152, 0)),
    INDEX('Standardised Costs'!$D$132:$D$152, MATCH(CA$4, 'Standardised Costs'!$A$132:$A$152, 0)),
    0
)</f>
        <v>0</v>
      </c>
      <c r="CB93" s="71">
        <f>IF(
    ISNUMBER(MATCH(CB$4, 'Standardised Costs'!$A$132:$A$152, 0)),
    INDEX('Standardised Costs'!$D$132:$D$152, MATCH(CB$4, 'Standardised Costs'!$A$132:$A$152, 0)),
    0
)</f>
        <v>0</v>
      </c>
      <c r="CC93" s="71">
        <f>IF(
    ISNUMBER(MATCH(CC$4, 'Standardised Costs'!$A$132:$A$152, 0)),
    INDEX('Standardised Costs'!$D$132:$D$152, MATCH(CC$4, 'Standardised Costs'!$A$132:$A$152, 0)),
    0
)</f>
        <v>0</v>
      </c>
      <c r="CD93" s="71">
        <f>IF(
    ISNUMBER(MATCH(CD$4, 'Standardised Costs'!$A$132:$A$152, 0)),
    INDEX('Standardised Costs'!$D$132:$D$152, MATCH(CD$4, 'Standardised Costs'!$A$132:$A$152, 0)),
    0
)</f>
        <v>0</v>
      </c>
      <c r="CE93" s="71">
        <f>IF(
    ISNUMBER(MATCH(CE$4, 'Standardised Costs'!$A$132:$A$152, 0)),
    INDEX('Standardised Costs'!$D$132:$D$152, MATCH(CE$4, 'Standardised Costs'!$A$132:$A$152, 0)),
    0
)</f>
        <v>0</v>
      </c>
      <c r="CF93" s="71">
        <f>IF(
    ISNUMBER(MATCH(CF$4, 'Standardised Costs'!$A$132:$A$152, 0)),
    INDEX('Standardised Costs'!$D$132:$D$152, MATCH(CF$4, 'Standardised Costs'!$A$132:$A$152, 0)),
    0
)</f>
        <v>0</v>
      </c>
      <c r="CG93" s="71">
        <f>IF(
    ISNUMBER(MATCH(CG$4, 'Standardised Costs'!$A$132:$A$152, 0)),
    INDEX('Standardised Costs'!$D$132:$D$152, MATCH(CG$4, 'Standardised Costs'!$A$132:$A$152, 0)),
    0
)</f>
        <v>0</v>
      </c>
      <c r="CH93" s="71">
        <f>IF(
    ISNUMBER(MATCH(CH$4, 'Standardised Costs'!$A$132:$A$152, 0)),
    INDEX('Standardised Costs'!$D$132:$D$152, MATCH(CH$4, 'Standardised Costs'!$A$132:$A$152, 0)),
    0
)</f>
        <v>0</v>
      </c>
      <c r="CI93" s="71">
        <f>IF(
    ISNUMBER(MATCH(CI$4, 'Standardised Costs'!$A$132:$A$152, 0)),
    INDEX('Standardised Costs'!$D$132:$D$152, MATCH(CI$4, 'Standardised Costs'!$A$132:$A$152, 0)),
    0
)</f>
        <v>0</v>
      </c>
      <c r="CJ93" s="71">
        <f>IF(
    ISNUMBER(MATCH(CJ$4, 'Standardised Costs'!$A$132:$A$152, 0)),
    INDEX('Standardised Costs'!$D$132:$D$152, MATCH(CJ$4, 'Standardised Costs'!$A$132:$A$152, 0)),
    0
)</f>
        <v>0</v>
      </c>
      <c r="CK93" s="71">
        <f>IF(
    ISNUMBER(MATCH(CK$4, 'Standardised Costs'!$A$132:$A$152, 0)),
    INDEX('Standardised Costs'!$D$132:$D$152, MATCH(CK$4, 'Standardised Costs'!$A$132:$A$152, 0)),
    0
)</f>
        <v>0</v>
      </c>
      <c r="CL93" s="71">
        <f>IF(
    ISNUMBER(MATCH(CL$4, 'Standardised Costs'!$A$132:$A$152, 0)),
    INDEX('Standardised Costs'!$D$132:$D$152, MATCH(CL$4, 'Standardised Costs'!$A$132:$A$152, 0)),
    0
)</f>
        <v>0</v>
      </c>
      <c r="CM93" s="71">
        <f>IF(
    ISNUMBER(MATCH(CM$4, 'Standardised Costs'!$A$132:$A$152, 0)),
    INDEX('Standardised Costs'!$D$132:$D$152, MATCH(CM$4, 'Standardised Costs'!$A$132:$A$152, 0)),
    0
)</f>
        <v>0</v>
      </c>
      <c r="CN93" s="71">
        <f>IF(
    ISNUMBER(MATCH(CN$4, 'Standardised Costs'!$A$132:$A$152, 0)),
    INDEX('Standardised Costs'!$D$132:$D$152, MATCH(CN$4, 'Standardised Costs'!$A$132:$A$152, 0)),
    0
)</f>
        <v>0</v>
      </c>
      <c r="CO93" s="71">
        <f>IF(
    ISNUMBER(MATCH(CO$4, 'Standardised Costs'!$A$132:$A$152, 0)),
    INDEX('Standardised Costs'!$D$132:$D$152, MATCH(CO$4, 'Standardised Costs'!$A$132:$A$152, 0)),
    0
)</f>
        <v>0</v>
      </c>
      <c r="CP93" s="71">
        <f>IF(
    ISNUMBER(MATCH(CP$4, 'Standardised Costs'!$A$132:$A$152, 0)),
    INDEX('Standardised Costs'!$D$132:$D$152, MATCH(CP$4, 'Standardised Costs'!$A$132:$A$152, 0)),
    0
)</f>
        <v>0</v>
      </c>
      <c r="CQ93" s="71">
        <f>IF(
    ISNUMBER(MATCH(CQ$4, 'Standardised Costs'!$A$132:$A$152, 0)),
    INDEX('Standardised Costs'!$D$132:$D$152, MATCH(CQ$4, 'Standardised Costs'!$A$132:$A$152, 0)),
    0
)</f>
        <v>0</v>
      </c>
      <c r="CR93" s="71">
        <f>IF(
    ISNUMBER(MATCH(CR$4, 'Standardised Costs'!$A$132:$A$152, 0)),
    INDEX('Standardised Costs'!$D$132:$D$152, MATCH(CR$4, 'Standardised Costs'!$A$132:$A$152, 0)),
    0
)</f>
        <v>0</v>
      </c>
      <c r="CS93" s="71">
        <f>IF(
    ISNUMBER(MATCH(CS$4, 'Standardised Costs'!$A$132:$A$152, 0)),
    INDEX('Standardised Costs'!$D$132:$D$152, MATCH(CS$4, 'Standardised Costs'!$A$132:$A$152, 0)),
    0
)</f>
        <v>0</v>
      </c>
      <c r="CT93" s="71">
        <f>IF(
    ISNUMBER(MATCH(CT$4, 'Standardised Costs'!$A$132:$A$152, 0)),
    INDEX('Standardised Costs'!$D$132:$D$152, MATCH(CT$4, 'Standardised Costs'!$A$132:$A$152, 0)),
    0
)</f>
        <v>0</v>
      </c>
      <c r="CU93" s="71">
        <f>IF(
    ISNUMBER(MATCH(CU$4, 'Standardised Costs'!$A$132:$A$152, 0)),
    INDEX('Standardised Costs'!$D$132:$D$152, MATCH(CU$4, 'Standardised Costs'!$A$132:$A$152, 0)),
    0
)</f>
        <v>0</v>
      </c>
      <c r="CV93" s="71">
        <f>IF(
    ISNUMBER(MATCH(CV$4, 'Standardised Costs'!$A$132:$A$152, 0)),
    INDEX('Standardised Costs'!$D$132:$D$152, MATCH(CV$4, 'Standardised Costs'!$A$132:$A$152, 0)),
    0
)</f>
        <v>0</v>
      </c>
      <c r="CW93" s="71">
        <f>IF(
    ISNUMBER(MATCH(CW$4, 'Standardised Costs'!$A$132:$A$152, 0)),
    INDEX('Standardised Costs'!$D$132:$D$152, MATCH(CW$4, 'Standardised Costs'!$A$132:$A$152, 0)),
    0
)</f>
        <v>0</v>
      </c>
      <c r="CX93" s="71">
        <f>IF(
    ISNUMBER(MATCH(CX$4, 'Standardised Costs'!$A$132:$A$152, 0)),
    INDEX('Standardised Costs'!$D$132:$D$152, MATCH(CX$4, 'Standardised Costs'!$A$132:$A$152, 0)),
    0
)</f>
        <v>0</v>
      </c>
      <c r="CY93" s="71">
        <f>IF(
    ISNUMBER(MATCH(CY$4, 'Standardised Costs'!$A$132:$A$152, 0)),
    INDEX('Standardised Costs'!$D$132:$D$152, MATCH(CY$4, 'Standardised Costs'!$A$132:$A$152, 0)),
    0
)</f>
        <v>0</v>
      </c>
    </row>
    <row r="94" spans="1:103" s="68" customFormat="1" ht="13.5" customHeight="1" x14ac:dyDescent="0.2">
      <c r="A94" s="325" t="s">
        <v>267</v>
      </c>
      <c r="B94" s="73" t="s">
        <v>264</v>
      </c>
      <c r="C94" s="72">
        <f t="shared" si="2"/>
        <v>0</v>
      </c>
      <c r="D94" s="71">
        <f>IFERROR(IF(D4="-", "", IF(D4=0, IFERROR(INDEX(Inputs!$D$99:$D$119, MATCH(0, Inputs!$B$99:$B$119, 0)), 0), IFERROR(INDEX(Inputs!$D$99:$D$119, MATCH(D4+1, Inputs!$B$99:$B$119, 0)), 0))), 0)</f>
        <v>0</v>
      </c>
      <c r="E94" s="71" t="str">
        <f>IFERROR(IF(E4="-", "", IF(E4=0, IFERROR(INDEX(Inputs!$D$99:$D$119, MATCH(0, Inputs!$B$99:$B$119, 0)), 0), IFERROR(INDEX(Inputs!$D$99:$D$119, MATCH(E4+1, Inputs!$B$99:$B$119, 0)), 0))), 0)</f>
        <v/>
      </c>
      <c r="F94" s="71" t="str">
        <f>IFERROR(IF(F4="-", "", IF(F4=0, IFERROR(INDEX(Inputs!$D$99:$D$119, MATCH(0, Inputs!$B$99:$B$119, 0)), 0), IFERROR(INDEX(Inputs!$D$99:$D$119, MATCH(F4+1, Inputs!$B$99:$B$119, 0)), 0))), 0)</f>
        <v/>
      </c>
      <c r="G94" s="71" t="str">
        <f>IFERROR(IF(G4="-", "", IF(G4=0, IFERROR(INDEX(Inputs!$D$99:$D$119, MATCH(0, Inputs!$B$99:$B$119, 0)), 0), IFERROR(INDEX(Inputs!$D$99:$D$119, MATCH(G4+1, Inputs!$B$99:$B$119, 0)), 0))), 0)</f>
        <v/>
      </c>
      <c r="H94" s="71" t="str">
        <f>IFERROR(IF(H4="-", "", IF(H4=0, IFERROR(INDEX(Inputs!$D$99:$D$119, MATCH(0, Inputs!$B$99:$B$119, 0)), 0), IFERROR(INDEX(Inputs!$D$99:$D$119, MATCH(H4+1, Inputs!$B$99:$B$119, 0)), 0))), 0)</f>
        <v/>
      </c>
      <c r="I94" s="71" t="str">
        <f>IFERROR(IF(I4="-", "", IF(I4=0, IFERROR(INDEX(Inputs!$D$99:$D$119, MATCH(0, Inputs!$B$99:$B$119, 0)), 0), IFERROR(INDEX(Inputs!$D$99:$D$119, MATCH(I4+1, Inputs!$B$99:$B$119, 0)), 0))), 0)</f>
        <v/>
      </c>
      <c r="J94" s="71" t="str">
        <f>IFERROR(IF(J4="-", "", IF(J4=0, IFERROR(INDEX(Inputs!$D$99:$D$119, MATCH(0, Inputs!$B$99:$B$119, 0)), 0), IFERROR(INDEX(Inputs!$D$99:$D$119, MATCH(J4+1, Inputs!$B$99:$B$119, 0)), 0))), 0)</f>
        <v/>
      </c>
      <c r="K94" s="71" t="str">
        <f>IFERROR(IF(K4="-", "", IF(K4=0, IFERROR(INDEX(Inputs!$D$99:$D$119, MATCH(0, Inputs!$B$99:$B$119, 0)), 0), IFERROR(INDEX(Inputs!$D$99:$D$119, MATCH(K4+1, Inputs!$B$99:$B$119, 0)), 0))), 0)</f>
        <v/>
      </c>
      <c r="L94" s="71" t="str">
        <f>IFERROR(IF(L4="-", "", IF(L4=0, IFERROR(INDEX(Inputs!$D$99:$D$119, MATCH(0, Inputs!$B$99:$B$119, 0)), 0), IFERROR(INDEX(Inputs!$D$99:$D$119, MATCH(L4+1, Inputs!$B$99:$B$119, 0)), 0))), 0)</f>
        <v/>
      </c>
      <c r="M94" s="71" t="str">
        <f>IFERROR(IF(M4="-", "", IF(M4=0, IFERROR(INDEX(Inputs!$D$99:$D$119, MATCH(0, Inputs!$B$99:$B$119, 0)), 0), IFERROR(INDEX(Inputs!$D$99:$D$119, MATCH(M4+1, Inputs!$B$99:$B$119, 0)), 0))), 0)</f>
        <v/>
      </c>
      <c r="N94" s="71" t="str">
        <f>IFERROR(IF(N4="-", "", IF(N4=0, IFERROR(INDEX(Inputs!$D$99:$D$119, MATCH(0, Inputs!$B$99:$B$119, 0)), 0), IFERROR(INDEX(Inputs!$D$99:$D$119, MATCH(N4+1, Inputs!$B$99:$B$119, 0)), 0))), 0)</f>
        <v/>
      </c>
      <c r="O94" s="71" t="str">
        <f>IFERROR(IF(O4="-", "", IF(O4=0, IFERROR(INDEX(Inputs!$D$99:$D$119, MATCH(0, Inputs!$B$99:$B$119, 0)), 0), IFERROR(INDEX(Inputs!$D$99:$D$119, MATCH(O4+1, Inputs!$B$99:$B$119, 0)), 0))), 0)</f>
        <v/>
      </c>
      <c r="P94" s="71" t="str">
        <f>IFERROR(IF(P4="-", "", IF(P4=0, IFERROR(INDEX(Inputs!$D$99:$D$119, MATCH(0, Inputs!$B$99:$B$119, 0)), 0), IFERROR(INDEX(Inputs!$D$99:$D$119, MATCH(P4+1, Inputs!$B$99:$B$119, 0)), 0))), 0)</f>
        <v/>
      </c>
      <c r="Q94" s="71" t="str">
        <f>IFERROR(IF(Q4="-", "", IF(Q4=0, IFERROR(INDEX(Inputs!$D$99:$D$119, MATCH(0, Inputs!$B$99:$B$119, 0)), 0), IFERROR(INDEX(Inputs!$D$99:$D$119, MATCH(Q4+1, Inputs!$B$99:$B$119, 0)), 0))), 0)</f>
        <v/>
      </c>
      <c r="R94" s="71" t="str">
        <f>IFERROR(IF(R4="-", "", IF(R4=0, IFERROR(INDEX(Inputs!$D$99:$D$119, MATCH(0, Inputs!$B$99:$B$119, 0)), 0), IFERROR(INDEX(Inputs!$D$99:$D$119, MATCH(R4+1, Inputs!$B$99:$B$119, 0)), 0))), 0)</f>
        <v/>
      </c>
      <c r="S94" s="71" t="str">
        <f>IFERROR(IF(S4="-", "", IF(S4=0, IFERROR(INDEX(Inputs!$D$99:$D$119, MATCH(0, Inputs!$B$99:$B$119, 0)), 0), IFERROR(INDEX(Inputs!$D$99:$D$119, MATCH(S4+1, Inputs!$B$99:$B$119, 0)), 0))), 0)</f>
        <v/>
      </c>
      <c r="T94" s="71" t="str">
        <f>IFERROR(IF(T4="-", "", IF(T4=0, IFERROR(INDEX(Inputs!$D$99:$D$119, MATCH(0, Inputs!$B$99:$B$119, 0)), 0), IFERROR(INDEX(Inputs!$D$99:$D$119, MATCH(T4+1, Inputs!$B$99:$B$119, 0)), 0))), 0)</f>
        <v/>
      </c>
      <c r="U94" s="71" t="str">
        <f>IFERROR(IF(U4="-", "", IF(U4=0, IFERROR(INDEX(Inputs!$D$99:$D$119, MATCH(0, Inputs!$B$99:$B$119, 0)), 0), IFERROR(INDEX(Inputs!$D$99:$D$119, MATCH(U4+1, Inputs!$B$99:$B$119, 0)), 0))), 0)</f>
        <v/>
      </c>
      <c r="V94" s="71" t="str">
        <f>IFERROR(IF(V4="-", "", IF(V4=0, IFERROR(INDEX(Inputs!$D$99:$D$119, MATCH(0, Inputs!$B$99:$B$119, 0)), 0), IFERROR(INDEX(Inputs!$D$99:$D$119, MATCH(V4+1, Inputs!$B$99:$B$119, 0)), 0))), 0)</f>
        <v/>
      </c>
      <c r="W94" s="71" t="str">
        <f>IFERROR(IF(W4="-", "", IF(W4=0, IFERROR(INDEX(Inputs!$D$99:$D$119, MATCH(0, Inputs!$B$99:$B$119, 0)), 0), IFERROR(INDEX(Inputs!$D$99:$D$119, MATCH(W4+1, Inputs!$B$99:$B$119, 0)), 0))), 0)</f>
        <v/>
      </c>
      <c r="X94" s="71" t="str">
        <f>IFERROR(IF(X4="-", "", IF(X4=0, IFERROR(INDEX(Inputs!$D$99:$D$119, MATCH(0, Inputs!$B$99:$B$119, 0)), 0), IFERROR(INDEX(Inputs!$D$99:$D$119, MATCH(X4+1, Inputs!$B$99:$B$119, 0)), 0))), 0)</f>
        <v/>
      </c>
      <c r="Y94" s="71" t="str">
        <f>IFERROR(IF(Y4="-", "", IF(Y4=0, IFERROR(INDEX(Inputs!$D$99:$D$119, MATCH(0, Inputs!$B$99:$B$119, 0)), 0), IFERROR(INDEX(Inputs!$D$99:$D$119, MATCH(Y4+1, Inputs!$B$99:$B$119, 0)), 0))), 0)</f>
        <v/>
      </c>
      <c r="Z94" s="71" t="str">
        <f>IFERROR(IF(Z4="-", "", IF(Z4=0, IFERROR(INDEX(Inputs!$D$99:$D$119, MATCH(0, Inputs!$B$99:$B$119, 0)), 0), IFERROR(INDEX(Inputs!$D$99:$D$119, MATCH(Z4+1, Inputs!$B$99:$B$119, 0)), 0))), 0)</f>
        <v/>
      </c>
      <c r="AA94" s="71" t="str">
        <f>IFERROR(IF(AA4="-", "", IF(AA4=0, IFERROR(INDEX(Inputs!$D$99:$D$119, MATCH(0, Inputs!$B$99:$B$119, 0)), 0), IFERROR(INDEX(Inputs!$D$99:$D$119, MATCH(AA4+1, Inputs!$B$99:$B$119, 0)), 0))), 0)</f>
        <v/>
      </c>
      <c r="AB94" s="71" t="str">
        <f>IFERROR(IF(AB4="-", "", IF(AB4=0, IFERROR(INDEX(Inputs!$D$99:$D$119, MATCH(0, Inputs!$B$99:$B$119, 0)), 0), IFERROR(INDEX(Inputs!$D$99:$D$119, MATCH(AB4+1, Inputs!$B$99:$B$119, 0)), 0))), 0)</f>
        <v/>
      </c>
      <c r="AC94" s="71" t="str">
        <f>IFERROR(IF(AC4="-", "", IF(AC4=0, IFERROR(INDEX(Inputs!$D$99:$D$119, MATCH(0, Inputs!$B$99:$B$119, 0)), 0), IFERROR(INDEX(Inputs!$D$99:$D$119, MATCH(AC4+1, Inputs!$B$99:$B$119, 0)), 0))), 0)</f>
        <v/>
      </c>
      <c r="AD94" s="71" t="str">
        <f>IFERROR(IF(AD4="-", "", IF(AD4=0, IFERROR(INDEX(Inputs!$D$99:$D$119, MATCH(0, Inputs!$B$99:$B$119, 0)), 0), IFERROR(INDEX(Inputs!$D$99:$D$119, MATCH(AD4+1, Inputs!$B$99:$B$119, 0)), 0))), 0)</f>
        <v/>
      </c>
      <c r="AE94" s="71" t="str">
        <f>IFERROR(IF(AE4="-", "", IF(AE4=0, IFERROR(INDEX(Inputs!$D$99:$D$119, MATCH(0, Inputs!$B$99:$B$119, 0)), 0), IFERROR(INDEX(Inputs!$D$99:$D$119, MATCH(AE4+1, Inputs!$B$99:$B$119, 0)), 0))), 0)</f>
        <v/>
      </c>
      <c r="AF94" s="71" t="str">
        <f>IFERROR(IF(AF4="-", "", IF(AF4=0, IFERROR(INDEX(Inputs!$D$99:$D$119, MATCH(0, Inputs!$B$99:$B$119, 0)), 0), IFERROR(INDEX(Inputs!$D$99:$D$119, MATCH(AF4+1, Inputs!$B$99:$B$119, 0)), 0))), 0)</f>
        <v/>
      </c>
      <c r="AG94" s="71" t="str">
        <f>IFERROR(IF(AG4="-", "", IF(AG4=0, IFERROR(INDEX(Inputs!$D$99:$D$119, MATCH(0, Inputs!$B$99:$B$119, 0)), 0), IFERROR(INDEX(Inputs!$D$99:$D$119, MATCH(AG4+1, Inputs!$B$99:$B$119, 0)), 0))), 0)</f>
        <v/>
      </c>
      <c r="AH94" s="71" t="str">
        <f>IFERROR(IF(AH4="-", "", IF(AH4=0, IFERROR(INDEX(Inputs!$D$99:$D$119, MATCH(0, Inputs!$B$99:$B$119, 0)), 0), IFERROR(INDEX(Inputs!$D$99:$D$119, MATCH(AH4+1, Inputs!$B$99:$B$119, 0)), 0))), 0)</f>
        <v/>
      </c>
      <c r="AI94" s="71" t="str">
        <f>IFERROR(IF(AI4="-", "", IF(AI4=0, IFERROR(INDEX(Inputs!$D$99:$D$119, MATCH(0, Inputs!$B$99:$B$119, 0)), 0), IFERROR(INDEX(Inputs!$D$99:$D$119, MATCH(AI4+1, Inputs!$B$99:$B$119, 0)), 0))), 0)</f>
        <v/>
      </c>
      <c r="AJ94" s="71" t="str">
        <f>IFERROR(IF(AJ4="-", "", IF(AJ4=0, IFERROR(INDEX(Inputs!$D$99:$D$119, MATCH(0, Inputs!$B$99:$B$119, 0)), 0), IFERROR(INDEX(Inputs!$D$99:$D$119, MATCH(AJ4+1, Inputs!$B$99:$B$119, 0)), 0))), 0)</f>
        <v/>
      </c>
      <c r="AK94" s="71" t="str">
        <f>IFERROR(IF(AK4="-", "", IF(AK4=0, IFERROR(INDEX(Inputs!$D$99:$D$119, MATCH(0, Inputs!$B$99:$B$119, 0)), 0), IFERROR(INDEX(Inputs!$D$99:$D$119, MATCH(AK4+1, Inputs!$B$99:$B$119, 0)), 0))), 0)</f>
        <v/>
      </c>
      <c r="AL94" s="71" t="str">
        <f>IFERROR(IF(AL4="-", "", IF(AL4=0, IFERROR(INDEX(Inputs!$D$99:$D$119, MATCH(0, Inputs!$B$99:$B$119, 0)), 0), IFERROR(INDEX(Inputs!$D$99:$D$119, MATCH(AL4+1, Inputs!$B$99:$B$119, 0)), 0))), 0)</f>
        <v/>
      </c>
      <c r="AM94" s="71" t="str">
        <f>IFERROR(IF(AM4="-", "", IF(AM4=0, IFERROR(INDEX(Inputs!$D$99:$D$119, MATCH(0, Inputs!$B$99:$B$119, 0)), 0), IFERROR(INDEX(Inputs!$D$99:$D$119, MATCH(AM4+1, Inputs!$B$99:$B$119, 0)), 0))), 0)</f>
        <v/>
      </c>
      <c r="AN94" s="71" t="str">
        <f>IFERROR(IF(AN4="-", "", IF(AN4=0, IFERROR(INDEX(Inputs!$D$99:$D$119, MATCH(0, Inputs!$B$99:$B$119, 0)), 0), IFERROR(INDEX(Inputs!$D$99:$D$119, MATCH(AN4+1, Inputs!$B$99:$B$119, 0)), 0))), 0)</f>
        <v/>
      </c>
      <c r="AO94" s="71" t="str">
        <f>IFERROR(IF(AO4="-", "", IF(AO4=0, IFERROR(INDEX(Inputs!$D$99:$D$119, MATCH(0, Inputs!$B$99:$B$119, 0)), 0), IFERROR(INDEX(Inputs!$D$99:$D$119, MATCH(AO4+1, Inputs!$B$99:$B$119, 0)), 0))), 0)</f>
        <v/>
      </c>
      <c r="AP94" s="71" t="str">
        <f>IFERROR(IF(AP4="-", "", IF(AP4=0, IFERROR(INDEX(Inputs!$D$99:$D$119, MATCH(0, Inputs!$B$99:$B$119, 0)), 0), IFERROR(INDEX(Inputs!$D$99:$D$119, MATCH(AP4+1, Inputs!$B$99:$B$119, 0)), 0))), 0)</f>
        <v/>
      </c>
      <c r="AQ94" s="71" t="str">
        <f>IFERROR(IF(AQ4="-", "", IF(AQ4=0, IFERROR(INDEX(Inputs!$D$99:$D$119, MATCH(0, Inputs!$B$99:$B$119, 0)), 0), IFERROR(INDEX(Inputs!$D$99:$D$119, MATCH(AQ4+1, Inputs!$B$99:$B$119, 0)), 0))), 0)</f>
        <v/>
      </c>
      <c r="AR94" s="71" t="str">
        <f>IFERROR(IF(AR4="-", "", IF(AR4=0, IFERROR(INDEX(Inputs!$D$99:$D$119, MATCH(0, Inputs!$B$99:$B$119, 0)), 0), IFERROR(INDEX(Inputs!$D$99:$D$119, MATCH(AR4+1, Inputs!$B$99:$B$119, 0)), 0))), 0)</f>
        <v/>
      </c>
      <c r="AS94" s="71" t="str">
        <f>IFERROR(IF(AS4="-", "", IF(AS4=0, IFERROR(INDEX(Inputs!$D$99:$D$119, MATCH(0, Inputs!$B$99:$B$119, 0)), 0), IFERROR(INDEX(Inputs!$D$99:$D$119, MATCH(AS4+1, Inputs!$B$99:$B$119, 0)), 0))), 0)</f>
        <v/>
      </c>
      <c r="AT94" s="71" t="str">
        <f>IFERROR(IF(AT4="-", "", IF(AT4=0, IFERROR(INDEX(Inputs!$D$99:$D$119, MATCH(0, Inputs!$B$99:$B$119, 0)), 0), IFERROR(INDEX(Inputs!$D$99:$D$119, MATCH(AT4+1, Inputs!$B$99:$B$119, 0)), 0))), 0)</f>
        <v/>
      </c>
      <c r="AU94" s="71" t="str">
        <f>IFERROR(IF(AU4="-", "", IF(AU4=0, IFERROR(INDEX(Inputs!$D$99:$D$119, MATCH(0, Inputs!$B$99:$B$119, 0)), 0), IFERROR(INDEX(Inputs!$D$99:$D$119, MATCH(AU4+1, Inputs!$B$99:$B$119, 0)), 0))), 0)</f>
        <v/>
      </c>
      <c r="AV94" s="71" t="str">
        <f>IFERROR(IF(AV4="-", "", IF(AV4=0, IFERROR(INDEX(Inputs!$D$99:$D$119, MATCH(0, Inputs!$B$99:$B$119, 0)), 0), IFERROR(INDEX(Inputs!$D$99:$D$119, MATCH(AV4+1, Inputs!$B$99:$B$119, 0)), 0))), 0)</f>
        <v/>
      </c>
      <c r="AW94" s="71" t="str">
        <f>IFERROR(IF(AW4="-", "", IF(AW4=0, IFERROR(INDEX(Inputs!$D$99:$D$119, MATCH(0, Inputs!$B$99:$B$119, 0)), 0), IFERROR(INDEX(Inputs!$D$99:$D$119, MATCH(AW4+1, Inputs!$B$99:$B$119, 0)), 0))), 0)</f>
        <v/>
      </c>
      <c r="AX94" s="71" t="str">
        <f>IFERROR(IF(AX4="-", "", IF(AX4=0, IFERROR(INDEX(Inputs!$D$99:$D$119, MATCH(0, Inputs!$B$99:$B$119, 0)), 0), IFERROR(INDEX(Inputs!$D$99:$D$119, MATCH(AX4+1, Inputs!$B$99:$B$119, 0)), 0))), 0)</f>
        <v/>
      </c>
      <c r="AY94" s="71" t="str">
        <f>IFERROR(IF(AY4="-", "", IF(AY4=0, IFERROR(INDEX(Inputs!$D$99:$D$119, MATCH(0, Inputs!$B$99:$B$119, 0)), 0), IFERROR(INDEX(Inputs!$D$99:$D$119, MATCH(AY4+1, Inputs!$B$99:$B$119, 0)), 0))), 0)</f>
        <v/>
      </c>
      <c r="AZ94" s="71" t="str">
        <f>IFERROR(IF(AZ4="-", "", IF(AZ4=0, IFERROR(INDEX(Inputs!$D$99:$D$119, MATCH(0, Inputs!$B$99:$B$119, 0)), 0), IFERROR(INDEX(Inputs!$D$99:$D$119, MATCH(AZ4+1, Inputs!$B$99:$B$119, 0)), 0))), 0)</f>
        <v/>
      </c>
      <c r="BA94" s="71" t="str">
        <f>IFERROR(IF(BA4="-", "", IF(BA4=0, IFERROR(INDEX(Inputs!$D$99:$D$119, MATCH(0, Inputs!$B$99:$B$119, 0)), 0), IFERROR(INDEX(Inputs!$D$99:$D$119, MATCH(BA4+1, Inputs!$B$99:$B$119, 0)), 0))), 0)</f>
        <v/>
      </c>
      <c r="BB94" s="71" t="str">
        <f>IFERROR(IF(BB4="-", "", IF(BB4=0, IFERROR(INDEX(Inputs!$D$99:$D$119, MATCH(0, Inputs!$B$99:$B$119, 0)), 0), IFERROR(INDEX(Inputs!$D$99:$D$119, MATCH(BB4+1, Inputs!$B$99:$B$119, 0)), 0))), 0)</f>
        <v/>
      </c>
      <c r="BC94" s="71" t="str">
        <f>IFERROR(IF(BC4="-", "", IF(BC4=0, IFERROR(INDEX(Inputs!$D$99:$D$119, MATCH(0, Inputs!$B$99:$B$119, 0)), 0), IFERROR(INDEX(Inputs!$D$99:$D$119, MATCH(BC4+1, Inputs!$B$99:$B$119, 0)), 0))), 0)</f>
        <v/>
      </c>
      <c r="BD94" s="71" t="str">
        <f>IFERROR(IF(BD4="-", "", IF(BD4=0, IFERROR(INDEX(Inputs!$D$99:$D$119, MATCH(0, Inputs!$B$99:$B$119, 0)), 0), IFERROR(INDEX(Inputs!$D$99:$D$119, MATCH(BD4+1, Inputs!$B$99:$B$119, 0)), 0))), 0)</f>
        <v/>
      </c>
      <c r="BE94" s="71" t="str">
        <f>IFERROR(IF(BE4="-", "", IF(BE4=0, IFERROR(INDEX(Inputs!$D$99:$D$119, MATCH(0, Inputs!$B$99:$B$119, 0)), 0), IFERROR(INDEX(Inputs!$D$99:$D$119, MATCH(BE4+1, Inputs!$B$99:$B$119, 0)), 0))), 0)</f>
        <v/>
      </c>
      <c r="BF94" s="71" t="str">
        <f>IFERROR(IF(BF4="-", "", IF(BF4=0, IFERROR(INDEX(Inputs!$D$99:$D$119, MATCH(0, Inputs!$B$99:$B$119, 0)), 0), IFERROR(INDEX(Inputs!$D$99:$D$119, MATCH(BF4+1, Inputs!$B$99:$B$119, 0)), 0))), 0)</f>
        <v/>
      </c>
      <c r="BG94" s="71" t="str">
        <f>IFERROR(IF(BG4="-", "", IF(BG4=0, IFERROR(INDEX(Inputs!$D$99:$D$119, MATCH(0, Inputs!$B$99:$B$119, 0)), 0), IFERROR(INDEX(Inputs!$D$99:$D$119, MATCH(BG4+1, Inputs!$B$99:$B$119, 0)), 0))), 0)</f>
        <v/>
      </c>
      <c r="BH94" s="71" t="str">
        <f>IFERROR(IF(BH4="-", "", IF(BH4=0, IFERROR(INDEX(Inputs!$D$99:$D$119, MATCH(0, Inputs!$B$99:$B$119, 0)), 0), IFERROR(INDEX(Inputs!$D$99:$D$119, MATCH(BH4+1, Inputs!$B$99:$B$119, 0)), 0))), 0)</f>
        <v/>
      </c>
      <c r="BI94" s="71" t="str">
        <f>IFERROR(IF(BI4="-", "", IF(BI4=0, IFERROR(INDEX(Inputs!$D$99:$D$119, MATCH(0, Inputs!$B$99:$B$119, 0)), 0), IFERROR(INDEX(Inputs!$D$99:$D$119, MATCH(BI4+1, Inputs!$B$99:$B$119, 0)), 0))), 0)</f>
        <v/>
      </c>
      <c r="BJ94" s="71" t="str">
        <f>IFERROR(IF(BJ4="-", "", IF(BJ4=0, IFERROR(INDEX(Inputs!$D$99:$D$119, MATCH(0, Inputs!$B$99:$B$119, 0)), 0), IFERROR(INDEX(Inputs!$D$99:$D$119, MATCH(BJ4+1, Inputs!$B$99:$B$119, 0)), 0))), 0)</f>
        <v/>
      </c>
      <c r="BK94" s="71" t="str">
        <f>IFERROR(IF(BK4="-", "", IF(BK4=0, IFERROR(INDEX(Inputs!$D$99:$D$119, MATCH(0, Inputs!$B$99:$B$119, 0)), 0), IFERROR(INDEX(Inputs!$D$99:$D$119, MATCH(BK4+1, Inputs!$B$99:$B$119, 0)), 0))), 0)</f>
        <v/>
      </c>
      <c r="BL94" s="71" t="str">
        <f>IFERROR(IF(BL4="-", "", IF(BL4=0, IFERROR(INDEX(Inputs!$D$99:$D$119, MATCH(0, Inputs!$B$99:$B$119, 0)), 0), IFERROR(INDEX(Inputs!$D$99:$D$119, MATCH(BL4+1, Inputs!$B$99:$B$119, 0)), 0))), 0)</f>
        <v/>
      </c>
      <c r="BM94" s="71" t="str">
        <f>IFERROR(IF(BM4="-", "", IF(BM4=0, IFERROR(INDEX(Inputs!$D$99:$D$119, MATCH(0, Inputs!$B$99:$B$119, 0)), 0), IFERROR(INDEX(Inputs!$D$99:$D$119, MATCH(BM4+1, Inputs!$B$99:$B$119, 0)), 0))), 0)</f>
        <v/>
      </c>
      <c r="BN94" s="71" t="str">
        <f>IFERROR(IF(BN4="-", "", IF(BN4=0, IFERROR(INDEX(Inputs!$D$99:$D$119, MATCH(0, Inputs!$B$99:$B$119, 0)), 0), IFERROR(INDEX(Inputs!$D$99:$D$119, MATCH(BN4+1, Inputs!$B$99:$B$119, 0)), 0))), 0)</f>
        <v/>
      </c>
      <c r="BO94" s="71" t="str">
        <f>IFERROR(IF(BO4="-", "", IF(BO4=0, IFERROR(INDEX(Inputs!$D$99:$D$119, MATCH(0, Inputs!$B$99:$B$119, 0)), 0), IFERROR(INDEX(Inputs!$D$99:$D$119, MATCH(BO4+1, Inputs!$B$99:$B$119, 0)), 0))), 0)</f>
        <v/>
      </c>
      <c r="BP94" s="71" t="str">
        <f>IFERROR(IF(BP4="-", "", IF(BP4=0, IFERROR(INDEX(Inputs!$D$99:$D$119, MATCH(0, Inputs!$B$99:$B$119, 0)), 0), IFERROR(INDEX(Inputs!$D$99:$D$119, MATCH(BP4+1, Inputs!$B$99:$B$119, 0)), 0))), 0)</f>
        <v/>
      </c>
      <c r="BQ94" s="71" t="str">
        <f>IFERROR(IF(BQ4="-", "", IF(BQ4=0, IFERROR(INDEX(Inputs!$D$99:$D$119, MATCH(0, Inputs!$B$99:$B$119, 0)), 0), IFERROR(INDEX(Inputs!$D$99:$D$119, MATCH(BQ4+1, Inputs!$B$99:$B$119, 0)), 0))), 0)</f>
        <v/>
      </c>
      <c r="BR94" s="71" t="str">
        <f>IFERROR(IF(BR4="-", "", IF(BR4=0, IFERROR(INDEX(Inputs!$D$99:$D$119, MATCH(0, Inputs!$B$99:$B$119, 0)), 0), IFERROR(INDEX(Inputs!$D$99:$D$119, MATCH(BR4+1, Inputs!$B$99:$B$119, 0)), 0))), 0)</f>
        <v/>
      </c>
      <c r="BS94" s="71" t="str">
        <f>IFERROR(IF(BS4="-", "", IF(BS4=0, IFERROR(INDEX(Inputs!$D$99:$D$119, MATCH(0, Inputs!$B$99:$B$119, 0)), 0), IFERROR(INDEX(Inputs!$D$99:$D$119, MATCH(BS4+1, Inputs!$B$99:$B$119, 0)), 0))), 0)</f>
        <v/>
      </c>
      <c r="BT94" s="71" t="str">
        <f>IFERROR(IF(BT4="-", "", IF(BT4=0, IFERROR(INDEX(Inputs!$D$99:$D$119, MATCH(0, Inputs!$B$99:$B$119, 0)), 0), IFERROR(INDEX(Inputs!$D$99:$D$119, MATCH(BT4+1, Inputs!$B$99:$B$119, 0)), 0))), 0)</f>
        <v/>
      </c>
      <c r="BU94" s="71" t="str">
        <f>IFERROR(IF(BU4="-", "", IF(BU4=0, IFERROR(INDEX(Inputs!$D$99:$D$119, MATCH(0, Inputs!$B$99:$B$119, 0)), 0), IFERROR(INDEX(Inputs!$D$99:$D$119, MATCH(BU4+1, Inputs!$B$99:$B$119, 0)), 0))), 0)</f>
        <v/>
      </c>
      <c r="BV94" s="71" t="str">
        <f>IFERROR(IF(BV4="-", "", IF(BV4=0, IFERROR(INDEX(Inputs!$D$99:$D$119, MATCH(0, Inputs!$B$99:$B$119, 0)), 0), IFERROR(INDEX(Inputs!$D$99:$D$119, MATCH(BV4+1, Inputs!$B$99:$B$119, 0)), 0))), 0)</f>
        <v/>
      </c>
      <c r="BW94" s="71" t="str">
        <f>IFERROR(IF(BW4="-", "", IF(BW4=0, IFERROR(INDEX(Inputs!$D$99:$D$119, MATCH(0, Inputs!$B$99:$B$119, 0)), 0), IFERROR(INDEX(Inputs!$D$99:$D$119, MATCH(BW4+1, Inputs!$B$99:$B$119, 0)), 0))), 0)</f>
        <v/>
      </c>
      <c r="BX94" s="71" t="str">
        <f>IFERROR(IF(BX4="-", "", IF(BX4=0, IFERROR(INDEX(Inputs!$D$99:$D$119, MATCH(0, Inputs!$B$99:$B$119, 0)), 0), IFERROR(INDEX(Inputs!$D$99:$D$119, MATCH(BX4+1, Inputs!$B$99:$B$119, 0)), 0))), 0)</f>
        <v/>
      </c>
      <c r="BY94" s="71" t="str">
        <f>IFERROR(IF(BY4="-", "", IF(BY4=0, IFERROR(INDEX(Inputs!$D$99:$D$119, MATCH(0, Inputs!$B$99:$B$119, 0)), 0), IFERROR(INDEX(Inputs!$D$99:$D$119, MATCH(BY4+1, Inputs!$B$99:$B$119, 0)), 0))), 0)</f>
        <v/>
      </c>
      <c r="BZ94" s="71" t="str">
        <f>IFERROR(IF(BZ4="-", "", IF(BZ4=0, IFERROR(INDEX(Inputs!$D$99:$D$119, MATCH(0, Inputs!$B$99:$B$119, 0)), 0), IFERROR(INDEX(Inputs!$D$99:$D$119, MATCH(BZ4+1, Inputs!$B$99:$B$119, 0)), 0))), 0)</f>
        <v/>
      </c>
      <c r="CA94" s="71" t="str">
        <f>IFERROR(IF(CA4="-", "", IF(CA4=0, IFERROR(INDEX(Inputs!$D$99:$D$119, MATCH(0, Inputs!$B$99:$B$119, 0)), 0), IFERROR(INDEX(Inputs!$D$99:$D$119, MATCH(CA4+1, Inputs!$B$99:$B$119, 0)), 0))), 0)</f>
        <v/>
      </c>
      <c r="CB94" s="71" t="str">
        <f>IFERROR(IF(CB4="-", "", IF(CB4=0, IFERROR(INDEX(Inputs!$D$99:$D$119, MATCH(0, Inputs!$B$99:$B$119, 0)), 0), IFERROR(INDEX(Inputs!$D$99:$D$119, MATCH(CB4+1, Inputs!$B$99:$B$119, 0)), 0))), 0)</f>
        <v/>
      </c>
      <c r="CC94" s="71" t="str">
        <f>IFERROR(IF(CC4="-", "", IF(CC4=0, IFERROR(INDEX(Inputs!$D$99:$D$119, MATCH(0, Inputs!$B$99:$B$119, 0)), 0), IFERROR(INDEX(Inputs!$D$99:$D$119, MATCH(CC4+1, Inputs!$B$99:$B$119, 0)), 0))), 0)</f>
        <v/>
      </c>
      <c r="CD94" s="71" t="str">
        <f>IFERROR(IF(CD4="-", "", IF(CD4=0, IFERROR(INDEX(Inputs!$D$99:$D$119, MATCH(0, Inputs!$B$99:$B$119, 0)), 0), IFERROR(INDEX(Inputs!$D$99:$D$119, MATCH(CD4+1, Inputs!$B$99:$B$119, 0)), 0))), 0)</f>
        <v/>
      </c>
      <c r="CE94" s="71" t="str">
        <f>IFERROR(IF(CE4="-", "", IF(CE4=0, IFERROR(INDEX(Inputs!$D$99:$D$119, MATCH(0, Inputs!$B$99:$B$119, 0)), 0), IFERROR(INDEX(Inputs!$D$99:$D$119, MATCH(CE4+1, Inputs!$B$99:$B$119, 0)), 0))), 0)</f>
        <v/>
      </c>
      <c r="CF94" s="71" t="str">
        <f>IFERROR(IF(CF4="-", "", IF(CF4=0, IFERROR(INDEX(Inputs!$D$99:$D$119, MATCH(0, Inputs!$B$99:$B$119, 0)), 0), IFERROR(INDEX(Inputs!$D$99:$D$119, MATCH(CF4+1, Inputs!$B$99:$B$119, 0)), 0))), 0)</f>
        <v/>
      </c>
      <c r="CG94" s="71" t="str">
        <f>IFERROR(IF(CG4="-", "", IF(CG4=0, IFERROR(INDEX(Inputs!$D$99:$D$119, MATCH(0, Inputs!$B$99:$B$119, 0)), 0), IFERROR(INDEX(Inputs!$D$99:$D$119, MATCH(CG4+1, Inputs!$B$99:$B$119, 0)), 0))), 0)</f>
        <v/>
      </c>
      <c r="CH94" s="71" t="str">
        <f>IFERROR(IF(CH4="-", "", IF(CH4=0, IFERROR(INDEX(Inputs!$D$99:$D$119, MATCH(0, Inputs!$B$99:$B$119, 0)), 0), IFERROR(INDEX(Inputs!$D$99:$D$119, MATCH(CH4+1, Inputs!$B$99:$B$119, 0)), 0))), 0)</f>
        <v/>
      </c>
      <c r="CI94" s="71" t="str">
        <f>IFERROR(IF(CI4="-", "", IF(CI4=0, IFERROR(INDEX(Inputs!$D$99:$D$119, MATCH(0, Inputs!$B$99:$B$119, 0)), 0), IFERROR(INDEX(Inputs!$D$99:$D$119, MATCH(CI4+1, Inputs!$B$99:$B$119, 0)), 0))), 0)</f>
        <v/>
      </c>
      <c r="CJ94" s="71" t="str">
        <f>IFERROR(IF(CJ4="-", "", IF(CJ4=0, IFERROR(INDEX(Inputs!$D$99:$D$119, MATCH(0, Inputs!$B$99:$B$119, 0)), 0), IFERROR(INDEX(Inputs!$D$99:$D$119, MATCH(CJ4+1, Inputs!$B$99:$B$119, 0)), 0))), 0)</f>
        <v/>
      </c>
      <c r="CK94" s="71" t="str">
        <f>IFERROR(IF(CK4="-", "", IF(CK4=0, IFERROR(INDEX(Inputs!$D$99:$D$119, MATCH(0, Inputs!$B$99:$B$119, 0)), 0), IFERROR(INDEX(Inputs!$D$99:$D$119, MATCH(CK4+1, Inputs!$B$99:$B$119, 0)), 0))), 0)</f>
        <v/>
      </c>
      <c r="CL94" s="71" t="str">
        <f>IFERROR(IF(CL4="-", "", IF(CL4=0, IFERROR(INDEX(Inputs!$D$99:$D$119, MATCH(0, Inputs!$B$99:$B$119, 0)), 0), IFERROR(INDEX(Inputs!$D$99:$D$119, MATCH(CL4+1, Inputs!$B$99:$B$119, 0)), 0))), 0)</f>
        <v/>
      </c>
      <c r="CM94" s="71" t="str">
        <f>IFERROR(IF(CM4="-", "", IF(CM4=0, IFERROR(INDEX(Inputs!$D$99:$D$119, MATCH(0, Inputs!$B$99:$B$119, 0)), 0), IFERROR(INDEX(Inputs!$D$99:$D$119, MATCH(CM4+1, Inputs!$B$99:$B$119, 0)), 0))), 0)</f>
        <v/>
      </c>
      <c r="CN94" s="71" t="str">
        <f>IFERROR(IF(CN4="-", "", IF(CN4=0, IFERROR(INDEX(Inputs!$D$99:$D$119, MATCH(0, Inputs!$B$99:$B$119, 0)), 0), IFERROR(INDEX(Inputs!$D$99:$D$119, MATCH(CN4+1, Inputs!$B$99:$B$119, 0)), 0))), 0)</f>
        <v/>
      </c>
      <c r="CO94" s="71" t="str">
        <f>IFERROR(IF(CO4="-", "", IF(CO4=0, IFERROR(INDEX(Inputs!$D$99:$D$119, MATCH(0, Inputs!$B$99:$B$119, 0)), 0), IFERROR(INDEX(Inputs!$D$99:$D$119, MATCH(CO4+1, Inputs!$B$99:$B$119, 0)), 0))), 0)</f>
        <v/>
      </c>
      <c r="CP94" s="71" t="str">
        <f>IFERROR(IF(CP4="-", "", IF(CP4=0, IFERROR(INDEX(Inputs!$D$99:$D$119, MATCH(0, Inputs!$B$99:$B$119, 0)), 0), IFERROR(INDEX(Inputs!$D$99:$D$119, MATCH(CP4+1, Inputs!$B$99:$B$119, 0)), 0))), 0)</f>
        <v/>
      </c>
      <c r="CQ94" s="71" t="str">
        <f>IFERROR(IF(CQ4="-", "", IF(CQ4=0, IFERROR(INDEX(Inputs!$D$99:$D$119, MATCH(0, Inputs!$B$99:$B$119, 0)), 0), IFERROR(INDEX(Inputs!$D$99:$D$119, MATCH(CQ4+1, Inputs!$B$99:$B$119, 0)), 0))), 0)</f>
        <v/>
      </c>
      <c r="CR94" s="71" t="str">
        <f>IFERROR(IF(CR4="-", "", IF(CR4=0, IFERROR(INDEX(Inputs!$D$99:$D$119, MATCH(0, Inputs!$B$99:$B$119, 0)), 0), IFERROR(INDEX(Inputs!$D$99:$D$119, MATCH(CR4+1, Inputs!$B$99:$B$119, 0)), 0))), 0)</f>
        <v/>
      </c>
      <c r="CS94" s="71" t="str">
        <f>IFERROR(IF(CS4="-", "", IF(CS4=0, IFERROR(INDEX(Inputs!$D$99:$D$119, MATCH(0, Inputs!$B$99:$B$119, 0)), 0), IFERROR(INDEX(Inputs!$D$99:$D$119, MATCH(CS4+1, Inputs!$B$99:$B$119, 0)), 0))), 0)</f>
        <v/>
      </c>
      <c r="CT94" s="71" t="str">
        <f>IFERROR(IF(CT4="-", "", IF(CT4=0, IFERROR(INDEX(Inputs!$D$99:$D$119, MATCH(0, Inputs!$B$99:$B$119, 0)), 0), IFERROR(INDEX(Inputs!$D$99:$D$119, MATCH(CT4+1, Inputs!$B$99:$B$119, 0)), 0))), 0)</f>
        <v/>
      </c>
      <c r="CU94" s="71" t="str">
        <f>IFERROR(IF(CU4="-", "", IF(CU4=0, IFERROR(INDEX(Inputs!$D$99:$D$119, MATCH(0, Inputs!$B$99:$B$119, 0)), 0), IFERROR(INDEX(Inputs!$D$99:$D$119, MATCH(CU4+1, Inputs!$B$99:$B$119, 0)), 0))), 0)</f>
        <v/>
      </c>
      <c r="CV94" s="71" t="str">
        <f>IFERROR(IF(CV4="-", "", IF(CV4=0, IFERROR(INDEX(Inputs!$D$99:$D$119, MATCH(0, Inputs!$B$99:$B$119, 0)), 0), IFERROR(INDEX(Inputs!$D$99:$D$119, MATCH(CV4+1, Inputs!$B$99:$B$119, 0)), 0))), 0)</f>
        <v/>
      </c>
      <c r="CW94" s="71" t="str">
        <f>IFERROR(IF(CW4="-", "", IF(CW4=0, IFERROR(INDEX(Inputs!$D$99:$D$119, MATCH(0, Inputs!$B$99:$B$119, 0)), 0), IFERROR(INDEX(Inputs!$D$99:$D$119, MATCH(CW4+1, Inputs!$B$99:$B$119, 0)), 0))), 0)</f>
        <v/>
      </c>
      <c r="CX94" s="71" t="str">
        <f>IFERROR(IF(CX4="-", "", IF(CX4=0, IFERROR(INDEX(Inputs!$D$99:$D$119, MATCH(0, Inputs!$B$99:$B$119, 0)), 0), IFERROR(INDEX(Inputs!$D$99:$D$119, MATCH(CX4+1, Inputs!$B$99:$B$119, 0)), 0))), 0)</f>
        <v/>
      </c>
      <c r="CY94" s="71" t="str">
        <f>IFERROR(IF(CY4="-", "", IF(CY4=0, IFERROR(INDEX(Inputs!$D$99:$D$119, MATCH(0, Inputs!$B$99:$B$119, 0)), 0), IFERROR(INDEX(Inputs!$D$99:$D$119, MATCH(CY4+1, Inputs!$B$99:$B$119, 0)), 0))), 0)</f>
        <v/>
      </c>
    </row>
    <row r="95" spans="1:103" s="68" customFormat="1" ht="12.75" customHeight="1" x14ac:dyDescent="0.2">
      <c r="A95" s="326"/>
      <c r="B95" s="73" t="s">
        <v>268</v>
      </c>
      <c r="C95" s="72">
        <f t="shared" si="2"/>
        <v>0</v>
      </c>
      <c r="D95" s="71">
        <f>IFERROR(IF(D4="-", "", IF(D4=0, IFERROR(INDEX(Inputs!$E$99:$E$119, MATCH(0, Inputs!$B$99:$B$119, 0)), 0), IFERROR(INDEX(Inputs!$E$99:$E$119, MATCH(D4+1, Inputs!$B$99:$B$119, 0)), 0))), 0)</f>
        <v>0</v>
      </c>
      <c r="E95" s="71" t="str">
        <f>IFERROR(IF(E4="-", "", IF(E4=0, IFERROR(INDEX(Inputs!$E$99:$E$119, MATCH(0, Inputs!$B$99:$B$119, 0)), 0), IFERROR(INDEX(Inputs!$E$99:$E$119, MATCH(E4+1, Inputs!$B$99:$B$119, 0)), 0))), 0)</f>
        <v/>
      </c>
      <c r="F95" s="71" t="str">
        <f>IFERROR(IF(F4="-", "", IF(F4=0, IFERROR(INDEX(Inputs!$E$99:$E$119, MATCH(0, Inputs!$B$99:$B$119, 0)), 0), IFERROR(INDEX(Inputs!$E$99:$E$119, MATCH(F4+1, Inputs!$B$99:$B$119, 0)), 0))), 0)</f>
        <v/>
      </c>
      <c r="G95" s="71" t="str">
        <f>IFERROR(IF(G4="-", "", IF(G4=0, IFERROR(INDEX(Inputs!$E$99:$E$119, MATCH(0, Inputs!$B$99:$B$119, 0)), 0), IFERROR(INDEX(Inputs!$E$99:$E$119, MATCH(G4+1, Inputs!$B$99:$B$119, 0)), 0))), 0)</f>
        <v/>
      </c>
      <c r="H95" s="71" t="str">
        <f>IFERROR(IF(H4="-", "", IF(H4=0, IFERROR(INDEX(Inputs!$E$99:$E$119, MATCH(0, Inputs!$B$99:$B$119, 0)), 0), IFERROR(INDEX(Inputs!$E$99:$E$119, MATCH(H4+1, Inputs!$B$99:$B$119, 0)), 0))), 0)</f>
        <v/>
      </c>
      <c r="I95" s="71" t="str">
        <f>IFERROR(IF(I4="-", "", IF(I4=0, IFERROR(INDEX(Inputs!$E$99:$E$119, MATCH(0, Inputs!$B$99:$B$119, 0)), 0), IFERROR(INDEX(Inputs!$E$99:$E$119, MATCH(I4+1, Inputs!$B$99:$B$119, 0)), 0))), 0)</f>
        <v/>
      </c>
      <c r="J95" s="71" t="str">
        <f>IFERROR(IF(J4="-", "", IF(J4=0, IFERROR(INDEX(Inputs!$E$99:$E$119, MATCH(0, Inputs!$B$99:$B$119, 0)), 0), IFERROR(INDEX(Inputs!$E$99:$E$119, MATCH(J4+1, Inputs!$B$99:$B$119, 0)), 0))), 0)</f>
        <v/>
      </c>
      <c r="K95" s="71" t="str">
        <f>IFERROR(IF(K4="-", "", IF(K4=0, IFERROR(INDEX(Inputs!$E$99:$E$119, MATCH(0, Inputs!$B$99:$B$119, 0)), 0), IFERROR(INDEX(Inputs!$E$99:$E$119, MATCH(K4+1, Inputs!$B$99:$B$119, 0)), 0))), 0)</f>
        <v/>
      </c>
      <c r="L95" s="71" t="str">
        <f>IFERROR(IF(L4="-", "", IF(L4=0, IFERROR(INDEX(Inputs!$E$99:$E$119, MATCH(0, Inputs!$B$99:$B$119, 0)), 0), IFERROR(INDEX(Inputs!$E$99:$E$119, MATCH(L4+1, Inputs!$B$99:$B$119, 0)), 0))), 0)</f>
        <v/>
      </c>
      <c r="M95" s="71" t="str">
        <f>IFERROR(IF(M4="-", "", IF(M4=0, IFERROR(INDEX(Inputs!$E$99:$E$119, MATCH(0, Inputs!$B$99:$B$119, 0)), 0), IFERROR(INDEX(Inputs!$E$99:$E$119, MATCH(M4+1, Inputs!$B$99:$B$119, 0)), 0))), 0)</f>
        <v/>
      </c>
      <c r="N95" s="71" t="str">
        <f>IFERROR(IF(N4="-", "", IF(N4=0, IFERROR(INDEX(Inputs!$E$99:$E$119, MATCH(0, Inputs!$B$99:$B$119, 0)), 0), IFERROR(INDEX(Inputs!$E$99:$E$119, MATCH(N4+1, Inputs!$B$99:$B$119, 0)), 0))), 0)</f>
        <v/>
      </c>
      <c r="O95" s="71" t="str">
        <f>IFERROR(IF(O4="-", "", IF(O4=0, IFERROR(INDEX(Inputs!$E$99:$E$119, MATCH(0, Inputs!$B$99:$B$119, 0)), 0), IFERROR(INDEX(Inputs!$E$99:$E$119, MATCH(O4+1, Inputs!$B$99:$B$119, 0)), 0))), 0)</f>
        <v/>
      </c>
      <c r="P95" s="71" t="str">
        <f>IFERROR(IF(P4="-", "", IF(P4=0, IFERROR(INDEX(Inputs!$E$99:$E$119, MATCH(0, Inputs!$B$99:$B$119, 0)), 0), IFERROR(INDEX(Inputs!$E$99:$E$119, MATCH(P4+1, Inputs!$B$99:$B$119, 0)), 0))), 0)</f>
        <v/>
      </c>
      <c r="Q95" s="71" t="str">
        <f>IFERROR(IF(Q4="-", "", IF(Q4=0, IFERROR(INDEX(Inputs!$E$99:$E$119, MATCH(0, Inputs!$B$99:$B$119, 0)), 0), IFERROR(INDEX(Inputs!$E$99:$E$119, MATCH(Q4+1, Inputs!$B$99:$B$119, 0)), 0))), 0)</f>
        <v/>
      </c>
      <c r="R95" s="71" t="str">
        <f>IFERROR(IF(R4="-", "", IF(R4=0, IFERROR(INDEX(Inputs!$E$99:$E$119, MATCH(0, Inputs!$B$99:$B$119, 0)), 0), IFERROR(INDEX(Inputs!$E$99:$E$119, MATCH(R4+1, Inputs!$B$99:$B$119, 0)), 0))), 0)</f>
        <v/>
      </c>
      <c r="S95" s="71" t="str">
        <f>IFERROR(IF(S4="-", "", IF(S4=0, IFERROR(INDEX(Inputs!$E$99:$E$119, MATCH(0, Inputs!$B$99:$B$119, 0)), 0), IFERROR(INDEX(Inputs!$E$99:$E$119, MATCH(S4+1, Inputs!$B$99:$B$119, 0)), 0))), 0)</f>
        <v/>
      </c>
      <c r="T95" s="71" t="str">
        <f>IFERROR(IF(T4="-", "", IF(T4=0, IFERROR(INDEX(Inputs!$E$99:$E$119, MATCH(0, Inputs!$B$99:$B$119, 0)), 0), IFERROR(INDEX(Inputs!$E$99:$E$119, MATCH(T4+1, Inputs!$B$99:$B$119, 0)), 0))), 0)</f>
        <v/>
      </c>
      <c r="U95" s="71" t="str">
        <f>IFERROR(IF(U4="-", "", IF(U4=0, IFERROR(INDEX(Inputs!$E$99:$E$119, MATCH(0, Inputs!$B$99:$B$119, 0)), 0), IFERROR(INDEX(Inputs!$E$99:$E$119, MATCH(U4+1, Inputs!$B$99:$B$119, 0)), 0))), 0)</f>
        <v/>
      </c>
      <c r="V95" s="71" t="str">
        <f>IFERROR(IF(V4="-", "", IF(V4=0, IFERROR(INDEX(Inputs!$E$99:$E$119, MATCH(0, Inputs!$B$99:$B$119, 0)), 0), IFERROR(INDEX(Inputs!$E$99:$E$119, MATCH(V4+1, Inputs!$B$99:$B$119, 0)), 0))), 0)</f>
        <v/>
      </c>
      <c r="W95" s="71" t="str">
        <f>IFERROR(IF(W4="-", "", IF(W4=0, IFERROR(INDEX(Inputs!$E$99:$E$119, MATCH(0, Inputs!$B$99:$B$119, 0)), 0), IFERROR(INDEX(Inputs!$E$99:$E$119, MATCH(W4+1, Inputs!$B$99:$B$119, 0)), 0))), 0)</f>
        <v/>
      </c>
      <c r="X95" s="71" t="str">
        <f>IFERROR(IF(X4="-", "", IF(X4=0, IFERROR(INDEX(Inputs!$E$99:$E$119, MATCH(0, Inputs!$B$99:$B$119, 0)), 0), IFERROR(INDEX(Inputs!$E$99:$E$119, MATCH(X4+1, Inputs!$B$99:$B$119, 0)), 0))), 0)</f>
        <v/>
      </c>
      <c r="Y95" s="71" t="str">
        <f>IFERROR(IF(Y4="-", "", IF(Y4=0, IFERROR(INDEX(Inputs!$E$99:$E$119, MATCH(0, Inputs!$B$99:$B$119, 0)), 0), IFERROR(INDEX(Inputs!$E$99:$E$119, MATCH(Y4+1, Inputs!$B$99:$B$119, 0)), 0))), 0)</f>
        <v/>
      </c>
      <c r="Z95" s="71" t="str">
        <f>IFERROR(IF(Z4="-", "", IF(Z4=0, IFERROR(INDEX(Inputs!$E$99:$E$119, MATCH(0, Inputs!$B$99:$B$119, 0)), 0), IFERROR(INDEX(Inputs!$E$99:$E$119, MATCH(Z4+1, Inputs!$B$99:$B$119, 0)), 0))), 0)</f>
        <v/>
      </c>
      <c r="AA95" s="71" t="str">
        <f>IFERROR(IF(AA4="-", "", IF(AA4=0, IFERROR(INDEX(Inputs!$E$99:$E$119, MATCH(0, Inputs!$B$99:$B$119, 0)), 0), IFERROR(INDEX(Inputs!$E$99:$E$119, MATCH(AA4+1, Inputs!$B$99:$B$119, 0)), 0))), 0)</f>
        <v/>
      </c>
      <c r="AB95" s="71" t="str">
        <f>IFERROR(IF(AB4="-", "", IF(AB4=0, IFERROR(INDEX(Inputs!$E$99:$E$119, MATCH(0, Inputs!$B$99:$B$119, 0)), 0), IFERROR(INDEX(Inputs!$E$99:$E$119, MATCH(AB4+1, Inputs!$B$99:$B$119, 0)), 0))), 0)</f>
        <v/>
      </c>
      <c r="AC95" s="71" t="str">
        <f>IFERROR(IF(AC4="-", "", IF(AC4=0, IFERROR(INDEX(Inputs!$E$99:$E$119, MATCH(0, Inputs!$B$99:$B$119, 0)), 0), IFERROR(INDEX(Inputs!$E$99:$E$119, MATCH(AC4+1, Inputs!$B$99:$B$119, 0)), 0))), 0)</f>
        <v/>
      </c>
      <c r="AD95" s="71" t="str">
        <f>IFERROR(IF(AD4="-", "", IF(AD4=0, IFERROR(INDEX(Inputs!$E$99:$E$119, MATCH(0, Inputs!$B$99:$B$119, 0)), 0), IFERROR(INDEX(Inputs!$E$99:$E$119, MATCH(AD4+1, Inputs!$B$99:$B$119, 0)), 0))), 0)</f>
        <v/>
      </c>
      <c r="AE95" s="71" t="str">
        <f>IFERROR(IF(AE4="-", "", IF(AE4=0, IFERROR(INDEX(Inputs!$E$99:$E$119, MATCH(0, Inputs!$B$99:$B$119, 0)), 0), IFERROR(INDEX(Inputs!$E$99:$E$119, MATCH(AE4+1, Inputs!$B$99:$B$119, 0)), 0))), 0)</f>
        <v/>
      </c>
      <c r="AF95" s="71" t="str">
        <f>IFERROR(IF(AF4="-", "", IF(AF4=0, IFERROR(INDEX(Inputs!$E$99:$E$119, MATCH(0, Inputs!$B$99:$B$119, 0)), 0), IFERROR(INDEX(Inputs!$E$99:$E$119, MATCH(AF4+1, Inputs!$B$99:$B$119, 0)), 0))), 0)</f>
        <v/>
      </c>
      <c r="AG95" s="71" t="str">
        <f>IFERROR(IF(AG4="-", "", IF(AG4=0, IFERROR(INDEX(Inputs!$E$99:$E$119, MATCH(0, Inputs!$B$99:$B$119, 0)), 0), IFERROR(INDEX(Inputs!$E$99:$E$119, MATCH(AG4+1, Inputs!$B$99:$B$119, 0)), 0))), 0)</f>
        <v/>
      </c>
      <c r="AH95" s="71" t="str">
        <f>IFERROR(IF(AH4="-", "", IF(AH4=0, IFERROR(INDEX(Inputs!$E$99:$E$119, MATCH(0, Inputs!$B$99:$B$119, 0)), 0), IFERROR(INDEX(Inputs!$E$99:$E$119, MATCH(AH4+1, Inputs!$B$99:$B$119, 0)), 0))), 0)</f>
        <v/>
      </c>
      <c r="AI95" s="71" t="str">
        <f>IFERROR(IF(AI4="-", "", IF(AI4=0, IFERROR(INDEX(Inputs!$E$99:$E$119, MATCH(0, Inputs!$B$99:$B$119, 0)), 0), IFERROR(INDEX(Inputs!$E$99:$E$119, MATCH(AI4+1, Inputs!$B$99:$B$119, 0)), 0))), 0)</f>
        <v/>
      </c>
      <c r="AJ95" s="71" t="str">
        <f>IFERROR(IF(AJ4="-", "", IF(AJ4=0, IFERROR(INDEX(Inputs!$E$99:$E$119, MATCH(0, Inputs!$B$99:$B$119, 0)), 0), IFERROR(INDEX(Inputs!$E$99:$E$119, MATCH(AJ4+1, Inputs!$B$99:$B$119, 0)), 0))), 0)</f>
        <v/>
      </c>
      <c r="AK95" s="71" t="str">
        <f>IFERROR(IF(AK4="-", "", IF(AK4=0, IFERROR(INDEX(Inputs!$E$99:$E$119, MATCH(0, Inputs!$B$99:$B$119, 0)), 0), IFERROR(INDEX(Inputs!$E$99:$E$119, MATCH(AK4+1, Inputs!$B$99:$B$119, 0)), 0))), 0)</f>
        <v/>
      </c>
      <c r="AL95" s="71" t="str">
        <f>IFERROR(IF(AL4="-", "", IF(AL4=0, IFERROR(INDEX(Inputs!$E$99:$E$119, MATCH(0, Inputs!$B$99:$B$119, 0)), 0), IFERROR(INDEX(Inputs!$E$99:$E$119, MATCH(AL4+1, Inputs!$B$99:$B$119, 0)), 0))), 0)</f>
        <v/>
      </c>
      <c r="AM95" s="71" t="str">
        <f>IFERROR(IF(AM4="-", "", IF(AM4=0, IFERROR(INDEX(Inputs!$E$99:$E$119, MATCH(0, Inputs!$B$99:$B$119, 0)), 0), IFERROR(INDEX(Inputs!$E$99:$E$119, MATCH(AM4+1, Inputs!$B$99:$B$119, 0)), 0))), 0)</f>
        <v/>
      </c>
      <c r="AN95" s="71" t="str">
        <f>IFERROR(IF(AN4="-", "", IF(AN4=0, IFERROR(INDEX(Inputs!$E$99:$E$119, MATCH(0, Inputs!$B$99:$B$119, 0)), 0), IFERROR(INDEX(Inputs!$E$99:$E$119, MATCH(AN4+1, Inputs!$B$99:$B$119, 0)), 0))), 0)</f>
        <v/>
      </c>
      <c r="AO95" s="71" t="str">
        <f>IFERROR(IF(AO4="-", "", IF(AO4=0, IFERROR(INDEX(Inputs!$E$99:$E$119, MATCH(0, Inputs!$B$99:$B$119, 0)), 0), IFERROR(INDEX(Inputs!$E$99:$E$119, MATCH(AO4+1, Inputs!$B$99:$B$119, 0)), 0))), 0)</f>
        <v/>
      </c>
      <c r="AP95" s="71" t="str">
        <f>IFERROR(IF(AP4="-", "", IF(AP4=0, IFERROR(INDEX(Inputs!$E$99:$E$119, MATCH(0, Inputs!$B$99:$B$119, 0)), 0), IFERROR(INDEX(Inputs!$E$99:$E$119, MATCH(AP4+1, Inputs!$B$99:$B$119, 0)), 0))), 0)</f>
        <v/>
      </c>
      <c r="AQ95" s="71" t="str">
        <f>IFERROR(IF(AQ4="-", "", IF(AQ4=0, IFERROR(INDEX(Inputs!$E$99:$E$119, MATCH(0, Inputs!$B$99:$B$119, 0)), 0), IFERROR(INDEX(Inputs!$E$99:$E$119, MATCH(AQ4+1, Inputs!$B$99:$B$119, 0)), 0))), 0)</f>
        <v/>
      </c>
      <c r="AR95" s="71" t="str">
        <f>IFERROR(IF(AR4="-", "", IF(AR4=0, IFERROR(INDEX(Inputs!$E$99:$E$119, MATCH(0, Inputs!$B$99:$B$119, 0)), 0), IFERROR(INDEX(Inputs!$E$99:$E$119, MATCH(AR4+1, Inputs!$B$99:$B$119, 0)), 0))), 0)</f>
        <v/>
      </c>
      <c r="AS95" s="71" t="str">
        <f>IFERROR(IF(AS4="-", "", IF(AS4=0, IFERROR(INDEX(Inputs!$E$99:$E$119, MATCH(0, Inputs!$B$99:$B$119, 0)), 0), IFERROR(INDEX(Inputs!$E$99:$E$119, MATCH(AS4+1, Inputs!$B$99:$B$119, 0)), 0))), 0)</f>
        <v/>
      </c>
      <c r="AT95" s="71" t="str">
        <f>IFERROR(IF(AT4="-", "", IF(AT4=0, IFERROR(INDEX(Inputs!$E$99:$E$119, MATCH(0, Inputs!$B$99:$B$119, 0)), 0), IFERROR(INDEX(Inputs!$E$99:$E$119, MATCH(AT4+1, Inputs!$B$99:$B$119, 0)), 0))), 0)</f>
        <v/>
      </c>
      <c r="AU95" s="71" t="str">
        <f>IFERROR(IF(AU4="-", "", IF(AU4=0, IFERROR(INDEX(Inputs!$E$99:$E$119, MATCH(0, Inputs!$B$99:$B$119, 0)), 0), IFERROR(INDEX(Inputs!$E$99:$E$119, MATCH(AU4+1, Inputs!$B$99:$B$119, 0)), 0))), 0)</f>
        <v/>
      </c>
      <c r="AV95" s="71" t="str">
        <f>IFERROR(IF(AV4="-", "", IF(AV4=0, IFERROR(INDEX(Inputs!$E$99:$E$119, MATCH(0, Inputs!$B$99:$B$119, 0)), 0), IFERROR(INDEX(Inputs!$E$99:$E$119, MATCH(AV4+1, Inputs!$B$99:$B$119, 0)), 0))), 0)</f>
        <v/>
      </c>
      <c r="AW95" s="71" t="str">
        <f>IFERROR(IF(AW4="-", "", IF(AW4=0, IFERROR(INDEX(Inputs!$E$99:$E$119, MATCH(0, Inputs!$B$99:$B$119, 0)), 0), IFERROR(INDEX(Inputs!$E$99:$E$119, MATCH(AW4+1, Inputs!$B$99:$B$119, 0)), 0))), 0)</f>
        <v/>
      </c>
      <c r="AX95" s="71" t="str">
        <f>IFERROR(IF(AX4="-", "", IF(AX4=0, IFERROR(INDEX(Inputs!$E$99:$E$119, MATCH(0, Inputs!$B$99:$B$119, 0)), 0), IFERROR(INDEX(Inputs!$E$99:$E$119, MATCH(AX4+1, Inputs!$B$99:$B$119, 0)), 0))), 0)</f>
        <v/>
      </c>
      <c r="AY95" s="71" t="str">
        <f>IFERROR(IF(AY4="-", "", IF(AY4=0, IFERROR(INDEX(Inputs!$E$99:$E$119, MATCH(0, Inputs!$B$99:$B$119, 0)), 0), IFERROR(INDEX(Inputs!$E$99:$E$119, MATCH(AY4+1, Inputs!$B$99:$B$119, 0)), 0))), 0)</f>
        <v/>
      </c>
      <c r="AZ95" s="71" t="str">
        <f>IFERROR(IF(AZ4="-", "", IF(AZ4=0, IFERROR(INDEX(Inputs!$E$99:$E$119, MATCH(0, Inputs!$B$99:$B$119, 0)), 0), IFERROR(INDEX(Inputs!$E$99:$E$119, MATCH(AZ4+1, Inputs!$B$99:$B$119, 0)), 0))), 0)</f>
        <v/>
      </c>
      <c r="BA95" s="71" t="str">
        <f>IFERROR(IF(BA4="-", "", IF(BA4=0, IFERROR(INDEX(Inputs!$E$99:$E$119, MATCH(0, Inputs!$B$99:$B$119, 0)), 0), IFERROR(INDEX(Inputs!$E$99:$E$119, MATCH(BA4+1, Inputs!$B$99:$B$119, 0)), 0))), 0)</f>
        <v/>
      </c>
      <c r="BB95" s="71" t="str">
        <f>IFERROR(IF(BB4="-", "", IF(BB4=0, IFERROR(INDEX(Inputs!$E$99:$E$119, MATCH(0, Inputs!$B$99:$B$119, 0)), 0), IFERROR(INDEX(Inputs!$E$99:$E$119, MATCH(BB4+1, Inputs!$B$99:$B$119, 0)), 0))), 0)</f>
        <v/>
      </c>
      <c r="BC95" s="71" t="str">
        <f>IFERROR(IF(BC4="-", "", IF(BC4=0, IFERROR(INDEX(Inputs!$E$99:$E$119, MATCH(0, Inputs!$B$99:$B$119, 0)), 0), IFERROR(INDEX(Inputs!$E$99:$E$119, MATCH(BC4+1, Inputs!$B$99:$B$119, 0)), 0))), 0)</f>
        <v/>
      </c>
      <c r="BD95" s="71" t="str">
        <f>IFERROR(IF(BD4="-", "", IF(BD4=0, IFERROR(INDEX(Inputs!$E$99:$E$119, MATCH(0, Inputs!$B$99:$B$119, 0)), 0), IFERROR(INDEX(Inputs!$E$99:$E$119, MATCH(BD4+1, Inputs!$B$99:$B$119, 0)), 0))), 0)</f>
        <v/>
      </c>
      <c r="BE95" s="71" t="str">
        <f>IFERROR(IF(BE4="-", "", IF(BE4=0, IFERROR(INDEX(Inputs!$E$99:$E$119, MATCH(0, Inputs!$B$99:$B$119, 0)), 0), IFERROR(INDEX(Inputs!$E$99:$E$119, MATCH(BE4+1, Inputs!$B$99:$B$119, 0)), 0))), 0)</f>
        <v/>
      </c>
      <c r="BF95" s="71" t="str">
        <f>IFERROR(IF(BF4="-", "", IF(BF4=0, IFERROR(INDEX(Inputs!$E$99:$E$119, MATCH(0, Inputs!$B$99:$B$119, 0)), 0), IFERROR(INDEX(Inputs!$E$99:$E$119, MATCH(BF4+1, Inputs!$B$99:$B$119, 0)), 0))), 0)</f>
        <v/>
      </c>
      <c r="BG95" s="71" t="str">
        <f>IFERROR(IF(BG4="-", "", IF(BG4=0, IFERROR(INDEX(Inputs!$E$99:$E$119, MATCH(0, Inputs!$B$99:$B$119, 0)), 0), IFERROR(INDEX(Inputs!$E$99:$E$119, MATCH(BG4+1, Inputs!$B$99:$B$119, 0)), 0))), 0)</f>
        <v/>
      </c>
      <c r="BH95" s="71" t="str">
        <f>IFERROR(IF(BH4="-", "", IF(BH4=0, IFERROR(INDEX(Inputs!$E$99:$E$119, MATCH(0, Inputs!$B$99:$B$119, 0)), 0), IFERROR(INDEX(Inputs!$E$99:$E$119, MATCH(BH4+1, Inputs!$B$99:$B$119, 0)), 0))), 0)</f>
        <v/>
      </c>
      <c r="BI95" s="71" t="str">
        <f>IFERROR(IF(BI4="-", "", IF(BI4=0, IFERROR(INDEX(Inputs!$E$99:$E$119, MATCH(0, Inputs!$B$99:$B$119, 0)), 0), IFERROR(INDEX(Inputs!$E$99:$E$119, MATCH(BI4+1, Inputs!$B$99:$B$119, 0)), 0))), 0)</f>
        <v/>
      </c>
      <c r="BJ95" s="71" t="str">
        <f>IFERROR(IF(BJ4="-", "", IF(BJ4=0, IFERROR(INDEX(Inputs!$E$99:$E$119, MATCH(0, Inputs!$B$99:$B$119, 0)), 0), IFERROR(INDEX(Inputs!$E$99:$E$119, MATCH(BJ4+1, Inputs!$B$99:$B$119, 0)), 0))), 0)</f>
        <v/>
      </c>
      <c r="BK95" s="71" t="str">
        <f>IFERROR(IF(BK4="-", "", IF(BK4=0, IFERROR(INDEX(Inputs!$E$99:$E$119, MATCH(0, Inputs!$B$99:$B$119, 0)), 0), IFERROR(INDEX(Inputs!$E$99:$E$119, MATCH(BK4+1, Inputs!$B$99:$B$119, 0)), 0))), 0)</f>
        <v/>
      </c>
      <c r="BL95" s="71" t="str">
        <f>IFERROR(IF(BL4="-", "", IF(BL4=0, IFERROR(INDEX(Inputs!$E$99:$E$119, MATCH(0, Inputs!$B$99:$B$119, 0)), 0), IFERROR(INDEX(Inputs!$E$99:$E$119, MATCH(BL4+1, Inputs!$B$99:$B$119, 0)), 0))), 0)</f>
        <v/>
      </c>
      <c r="BM95" s="71" t="str">
        <f>IFERROR(IF(BM4="-", "", IF(BM4=0, IFERROR(INDEX(Inputs!$E$99:$E$119, MATCH(0, Inputs!$B$99:$B$119, 0)), 0), IFERROR(INDEX(Inputs!$E$99:$E$119, MATCH(BM4+1, Inputs!$B$99:$B$119, 0)), 0))), 0)</f>
        <v/>
      </c>
      <c r="BN95" s="71" t="str">
        <f>IFERROR(IF(BN4="-", "", IF(BN4=0, IFERROR(INDEX(Inputs!$E$99:$E$119, MATCH(0, Inputs!$B$99:$B$119, 0)), 0), IFERROR(INDEX(Inputs!$E$99:$E$119, MATCH(BN4+1, Inputs!$B$99:$B$119, 0)), 0))), 0)</f>
        <v/>
      </c>
      <c r="BO95" s="71" t="str">
        <f>IFERROR(IF(BO4="-", "", IF(BO4=0, IFERROR(INDEX(Inputs!$E$99:$E$119, MATCH(0, Inputs!$B$99:$B$119, 0)), 0), IFERROR(INDEX(Inputs!$E$99:$E$119, MATCH(BO4+1, Inputs!$B$99:$B$119, 0)), 0))), 0)</f>
        <v/>
      </c>
      <c r="BP95" s="71" t="str">
        <f>IFERROR(IF(BP4="-", "", IF(BP4=0, IFERROR(INDEX(Inputs!$E$99:$E$119, MATCH(0, Inputs!$B$99:$B$119, 0)), 0), IFERROR(INDEX(Inputs!$E$99:$E$119, MATCH(BP4+1, Inputs!$B$99:$B$119, 0)), 0))), 0)</f>
        <v/>
      </c>
      <c r="BQ95" s="71" t="str">
        <f>IFERROR(IF(BQ4="-", "", IF(BQ4=0, IFERROR(INDEX(Inputs!$E$99:$E$119, MATCH(0, Inputs!$B$99:$B$119, 0)), 0), IFERROR(INDEX(Inputs!$E$99:$E$119, MATCH(BQ4+1, Inputs!$B$99:$B$119, 0)), 0))), 0)</f>
        <v/>
      </c>
      <c r="BR95" s="71" t="str">
        <f>IFERROR(IF(BR4="-", "", IF(BR4=0, IFERROR(INDEX(Inputs!$E$99:$E$119, MATCH(0, Inputs!$B$99:$B$119, 0)), 0), IFERROR(INDEX(Inputs!$E$99:$E$119, MATCH(BR4+1, Inputs!$B$99:$B$119, 0)), 0))), 0)</f>
        <v/>
      </c>
      <c r="BS95" s="71" t="str">
        <f>IFERROR(IF(BS4="-", "", IF(BS4=0, IFERROR(INDEX(Inputs!$E$99:$E$119, MATCH(0, Inputs!$B$99:$B$119, 0)), 0), IFERROR(INDEX(Inputs!$E$99:$E$119, MATCH(BS4+1, Inputs!$B$99:$B$119, 0)), 0))), 0)</f>
        <v/>
      </c>
      <c r="BT95" s="71" t="str">
        <f>IFERROR(IF(BT4="-", "", IF(BT4=0, IFERROR(INDEX(Inputs!$E$99:$E$119, MATCH(0, Inputs!$B$99:$B$119, 0)), 0), IFERROR(INDEX(Inputs!$E$99:$E$119, MATCH(BT4+1, Inputs!$B$99:$B$119, 0)), 0))), 0)</f>
        <v/>
      </c>
      <c r="BU95" s="71" t="str">
        <f>IFERROR(IF(BU4="-", "", IF(BU4=0, IFERROR(INDEX(Inputs!$E$99:$E$119, MATCH(0, Inputs!$B$99:$B$119, 0)), 0), IFERROR(INDEX(Inputs!$E$99:$E$119, MATCH(BU4+1, Inputs!$B$99:$B$119, 0)), 0))), 0)</f>
        <v/>
      </c>
      <c r="BV95" s="71" t="str">
        <f>IFERROR(IF(BV4="-", "", IF(BV4=0, IFERROR(INDEX(Inputs!$E$99:$E$119, MATCH(0, Inputs!$B$99:$B$119, 0)), 0), IFERROR(INDEX(Inputs!$E$99:$E$119, MATCH(BV4+1, Inputs!$B$99:$B$119, 0)), 0))), 0)</f>
        <v/>
      </c>
      <c r="BW95" s="71" t="str">
        <f>IFERROR(IF(BW4="-", "", IF(BW4=0, IFERROR(INDEX(Inputs!$E$99:$E$119, MATCH(0, Inputs!$B$99:$B$119, 0)), 0), IFERROR(INDEX(Inputs!$E$99:$E$119, MATCH(BW4+1, Inputs!$B$99:$B$119, 0)), 0))), 0)</f>
        <v/>
      </c>
      <c r="BX95" s="71" t="str">
        <f>IFERROR(IF(BX4="-", "", IF(BX4=0, IFERROR(INDEX(Inputs!$E$99:$E$119, MATCH(0, Inputs!$B$99:$B$119, 0)), 0), IFERROR(INDEX(Inputs!$E$99:$E$119, MATCH(BX4+1, Inputs!$B$99:$B$119, 0)), 0))), 0)</f>
        <v/>
      </c>
      <c r="BY95" s="71" t="str">
        <f>IFERROR(IF(BY4="-", "", IF(BY4=0, IFERROR(INDEX(Inputs!$E$99:$E$119, MATCH(0, Inputs!$B$99:$B$119, 0)), 0), IFERROR(INDEX(Inputs!$E$99:$E$119, MATCH(BY4+1, Inputs!$B$99:$B$119, 0)), 0))), 0)</f>
        <v/>
      </c>
      <c r="BZ95" s="71" t="str">
        <f>IFERROR(IF(BZ4="-", "", IF(BZ4=0, IFERROR(INDEX(Inputs!$E$99:$E$119, MATCH(0, Inputs!$B$99:$B$119, 0)), 0), IFERROR(INDEX(Inputs!$E$99:$E$119, MATCH(BZ4+1, Inputs!$B$99:$B$119, 0)), 0))), 0)</f>
        <v/>
      </c>
      <c r="CA95" s="71" t="str">
        <f>IFERROR(IF(CA4="-", "", IF(CA4=0, IFERROR(INDEX(Inputs!$E$99:$E$119, MATCH(0, Inputs!$B$99:$B$119, 0)), 0), IFERROR(INDEX(Inputs!$E$99:$E$119, MATCH(CA4+1, Inputs!$B$99:$B$119, 0)), 0))), 0)</f>
        <v/>
      </c>
      <c r="CB95" s="71" t="str">
        <f>IFERROR(IF(CB4="-", "", IF(CB4=0, IFERROR(INDEX(Inputs!$E$99:$E$119, MATCH(0, Inputs!$B$99:$B$119, 0)), 0), IFERROR(INDEX(Inputs!$E$99:$E$119, MATCH(CB4+1, Inputs!$B$99:$B$119, 0)), 0))), 0)</f>
        <v/>
      </c>
      <c r="CC95" s="71" t="str">
        <f>IFERROR(IF(CC4="-", "", IF(CC4=0, IFERROR(INDEX(Inputs!$E$99:$E$119, MATCH(0, Inputs!$B$99:$B$119, 0)), 0), IFERROR(INDEX(Inputs!$E$99:$E$119, MATCH(CC4+1, Inputs!$B$99:$B$119, 0)), 0))), 0)</f>
        <v/>
      </c>
      <c r="CD95" s="71" t="str">
        <f>IFERROR(IF(CD4="-", "", IF(CD4=0, IFERROR(INDEX(Inputs!$E$99:$E$119, MATCH(0, Inputs!$B$99:$B$119, 0)), 0), IFERROR(INDEX(Inputs!$E$99:$E$119, MATCH(CD4+1, Inputs!$B$99:$B$119, 0)), 0))), 0)</f>
        <v/>
      </c>
      <c r="CE95" s="71" t="str">
        <f>IFERROR(IF(CE4="-", "", IF(CE4=0, IFERROR(INDEX(Inputs!$E$99:$E$119, MATCH(0, Inputs!$B$99:$B$119, 0)), 0), IFERROR(INDEX(Inputs!$E$99:$E$119, MATCH(CE4+1, Inputs!$B$99:$B$119, 0)), 0))), 0)</f>
        <v/>
      </c>
      <c r="CF95" s="71" t="str">
        <f>IFERROR(IF(CF4="-", "", IF(CF4=0, IFERROR(INDEX(Inputs!$E$99:$E$119, MATCH(0, Inputs!$B$99:$B$119, 0)), 0), IFERROR(INDEX(Inputs!$E$99:$E$119, MATCH(CF4+1, Inputs!$B$99:$B$119, 0)), 0))), 0)</f>
        <v/>
      </c>
      <c r="CG95" s="71" t="str">
        <f>IFERROR(IF(CG4="-", "", IF(CG4=0, IFERROR(INDEX(Inputs!$E$99:$E$119, MATCH(0, Inputs!$B$99:$B$119, 0)), 0), IFERROR(INDEX(Inputs!$E$99:$E$119, MATCH(CG4+1, Inputs!$B$99:$B$119, 0)), 0))), 0)</f>
        <v/>
      </c>
      <c r="CH95" s="71" t="str">
        <f>IFERROR(IF(CH4="-", "", IF(CH4=0, IFERROR(INDEX(Inputs!$E$99:$E$119, MATCH(0, Inputs!$B$99:$B$119, 0)), 0), IFERROR(INDEX(Inputs!$E$99:$E$119, MATCH(CH4+1, Inputs!$B$99:$B$119, 0)), 0))), 0)</f>
        <v/>
      </c>
      <c r="CI95" s="71" t="str">
        <f>IFERROR(IF(CI4="-", "", IF(CI4=0, IFERROR(INDEX(Inputs!$E$99:$E$119, MATCH(0, Inputs!$B$99:$B$119, 0)), 0), IFERROR(INDEX(Inputs!$E$99:$E$119, MATCH(CI4+1, Inputs!$B$99:$B$119, 0)), 0))), 0)</f>
        <v/>
      </c>
      <c r="CJ95" s="71" t="str">
        <f>IFERROR(IF(CJ4="-", "", IF(CJ4=0, IFERROR(INDEX(Inputs!$E$99:$E$119, MATCH(0, Inputs!$B$99:$B$119, 0)), 0), IFERROR(INDEX(Inputs!$E$99:$E$119, MATCH(CJ4+1, Inputs!$B$99:$B$119, 0)), 0))), 0)</f>
        <v/>
      </c>
      <c r="CK95" s="71" t="str">
        <f>IFERROR(IF(CK4="-", "", IF(CK4=0, IFERROR(INDEX(Inputs!$E$99:$E$119, MATCH(0, Inputs!$B$99:$B$119, 0)), 0), IFERROR(INDEX(Inputs!$E$99:$E$119, MATCH(CK4+1, Inputs!$B$99:$B$119, 0)), 0))), 0)</f>
        <v/>
      </c>
      <c r="CL95" s="71" t="str">
        <f>IFERROR(IF(CL4="-", "", IF(CL4=0, IFERROR(INDEX(Inputs!$E$99:$E$119, MATCH(0, Inputs!$B$99:$B$119, 0)), 0), IFERROR(INDEX(Inputs!$E$99:$E$119, MATCH(CL4+1, Inputs!$B$99:$B$119, 0)), 0))), 0)</f>
        <v/>
      </c>
      <c r="CM95" s="71" t="str">
        <f>IFERROR(IF(CM4="-", "", IF(CM4=0, IFERROR(INDEX(Inputs!$E$99:$E$119, MATCH(0, Inputs!$B$99:$B$119, 0)), 0), IFERROR(INDEX(Inputs!$E$99:$E$119, MATCH(CM4+1, Inputs!$B$99:$B$119, 0)), 0))), 0)</f>
        <v/>
      </c>
      <c r="CN95" s="71" t="str">
        <f>IFERROR(IF(CN4="-", "", IF(CN4=0, IFERROR(INDEX(Inputs!$E$99:$E$119, MATCH(0, Inputs!$B$99:$B$119, 0)), 0), IFERROR(INDEX(Inputs!$E$99:$E$119, MATCH(CN4+1, Inputs!$B$99:$B$119, 0)), 0))), 0)</f>
        <v/>
      </c>
      <c r="CO95" s="71" t="str">
        <f>IFERROR(IF(CO4="-", "", IF(CO4=0, IFERROR(INDEX(Inputs!$E$99:$E$119, MATCH(0, Inputs!$B$99:$B$119, 0)), 0), IFERROR(INDEX(Inputs!$E$99:$E$119, MATCH(CO4+1, Inputs!$B$99:$B$119, 0)), 0))), 0)</f>
        <v/>
      </c>
      <c r="CP95" s="71" t="str">
        <f>IFERROR(IF(CP4="-", "", IF(CP4=0, IFERROR(INDEX(Inputs!$E$99:$E$119, MATCH(0, Inputs!$B$99:$B$119, 0)), 0), IFERROR(INDEX(Inputs!$E$99:$E$119, MATCH(CP4+1, Inputs!$B$99:$B$119, 0)), 0))), 0)</f>
        <v/>
      </c>
      <c r="CQ95" s="71" t="str">
        <f>IFERROR(IF(CQ4="-", "", IF(CQ4=0, IFERROR(INDEX(Inputs!$E$99:$E$119, MATCH(0, Inputs!$B$99:$B$119, 0)), 0), IFERROR(INDEX(Inputs!$E$99:$E$119, MATCH(CQ4+1, Inputs!$B$99:$B$119, 0)), 0))), 0)</f>
        <v/>
      </c>
      <c r="CR95" s="71" t="str">
        <f>IFERROR(IF(CR4="-", "", IF(CR4=0, IFERROR(INDEX(Inputs!$E$99:$E$119, MATCH(0, Inputs!$B$99:$B$119, 0)), 0), IFERROR(INDEX(Inputs!$E$99:$E$119, MATCH(CR4+1, Inputs!$B$99:$B$119, 0)), 0))), 0)</f>
        <v/>
      </c>
      <c r="CS95" s="71" t="str">
        <f>IFERROR(IF(CS4="-", "", IF(CS4=0, IFERROR(INDEX(Inputs!$E$99:$E$119, MATCH(0, Inputs!$B$99:$B$119, 0)), 0), IFERROR(INDEX(Inputs!$E$99:$E$119, MATCH(CS4+1, Inputs!$B$99:$B$119, 0)), 0))), 0)</f>
        <v/>
      </c>
      <c r="CT95" s="71" t="str">
        <f>IFERROR(IF(CT4="-", "", IF(CT4=0, IFERROR(INDEX(Inputs!$E$99:$E$119, MATCH(0, Inputs!$B$99:$B$119, 0)), 0), IFERROR(INDEX(Inputs!$E$99:$E$119, MATCH(CT4+1, Inputs!$B$99:$B$119, 0)), 0))), 0)</f>
        <v/>
      </c>
      <c r="CU95" s="71" t="str">
        <f>IFERROR(IF(CU4="-", "", IF(CU4=0, IFERROR(INDEX(Inputs!$E$99:$E$119, MATCH(0, Inputs!$B$99:$B$119, 0)), 0), IFERROR(INDEX(Inputs!$E$99:$E$119, MATCH(CU4+1, Inputs!$B$99:$B$119, 0)), 0))), 0)</f>
        <v/>
      </c>
      <c r="CV95" s="71" t="str">
        <f>IFERROR(IF(CV4="-", "", IF(CV4=0, IFERROR(INDEX(Inputs!$E$99:$E$119, MATCH(0, Inputs!$B$99:$B$119, 0)), 0), IFERROR(INDEX(Inputs!$E$99:$E$119, MATCH(CV4+1, Inputs!$B$99:$B$119, 0)), 0))), 0)</f>
        <v/>
      </c>
      <c r="CW95" s="71" t="str">
        <f>IFERROR(IF(CW4="-", "", IF(CW4=0, IFERROR(INDEX(Inputs!$E$99:$E$119, MATCH(0, Inputs!$B$99:$B$119, 0)), 0), IFERROR(INDEX(Inputs!$E$99:$E$119, MATCH(CW4+1, Inputs!$B$99:$B$119, 0)), 0))), 0)</f>
        <v/>
      </c>
      <c r="CX95" s="71" t="str">
        <f>IFERROR(IF(CX4="-", "", IF(CX4=0, IFERROR(INDEX(Inputs!$E$99:$E$119, MATCH(0, Inputs!$B$99:$B$119, 0)), 0), IFERROR(INDEX(Inputs!$E$99:$E$119, MATCH(CX4+1, Inputs!$B$99:$B$119, 0)), 0))), 0)</f>
        <v/>
      </c>
      <c r="CY95" s="71" t="str">
        <f>IFERROR(IF(CY4="-", "", IF(CY4=0, IFERROR(INDEX(Inputs!$E$99:$E$119, MATCH(0, Inputs!$B$99:$B$119, 0)), 0), IFERROR(INDEX(Inputs!$E$99:$E$119, MATCH(CY4+1, Inputs!$B$99:$B$119, 0)), 0))), 0)</f>
        <v/>
      </c>
    </row>
    <row r="96" spans="1:103" s="74" customFormat="1" ht="14.25" customHeight="1" x14ac:dyDescent="0.2">
      <c r="A96" s="75" t="s">
        <v>249</v>
      </c>
      <c r="B96" s="76"/>
      <c r="C96" s="77">
        <f t="shared" si="2"/>
        <v>0</v>
      </c>
      <c r="D96" s="78">
        <f t="shared" ref="D96:AI96" si="11">SUM(D89:D95)</f>
        <v>0</v>
      </c>
      <c r="E96" s="76">
        <f t="shared" si="11"/>
        <v>0</v>
      </c>
      <c r="F96" s="76">
        <f t="shared" si="11"/>
        <v>0</v>
      </c>
      <c r="G96" s="76">
        <f t="shared" si="11"/>
        <v>0</v>
      </c>
      <c r="H96" s="76">
        <f t="shared" si="11"/>
        <v>0</v>
      </c>
      <c r="I96" s="76">
        <f t="shared" si="11"/>
        <v>0</v>
      </c>
      <c r="J96" s="79">
        <f t="shared" si="11"/>
        <v>0</v>
      </c>
      <c r="K96" s="79">
        <f t="shared" si="11"/>
        <v>0</v>
      </c>
      <c r="L96" s="79">
        <f t="shared" si="11"/>
        <v>0</v>
      </c>
      <c r="M96" s="79">
        <f t="shared" si="11"/>
        <v>0</v>
      </c>
      <c r="N96" s="79">
        <f t="shared" si="11"/>
        <v>0</v>
      </c>
      <c r="O96" s="79">
        <f t="shared" si="11"/>
        <v>0</v>
      </c>
      <c r="P96" s="79">
        <f t="shared" si="11"/>
        <v>0</v>
      </c>
      <c r="Q96" s="79">
        <f t="shared" si="11"/>
        <v>0</v>
      </c>
      <c r="R96" s="79">
        <f t="shared" si="11"/>
        <v>0</v>
      </c>
      <c r="S96" s="79">
        <f t="shared" si="11"/>
        <v>0</v>
      </c>
      <c r="T96" s="79">
        <f t="shared" si="11"/>
        <v>0</v>
      </c>
      <c r="U96" s="79">
        <f t="shared" si="11"/>
        <v>0</v>
      </c>
      <c r="V96" s="79">
        <f t="shared" si="11"/>
        <v>0</v>
      </c>
      <c r="W96" s="79">
        <f t="shared" si="11"/>
        <v>0</v>
      </c>
      <c r="X96" s="79">
        <f t="shared" si="11"/>
        <v>0</v>
      </c>
      <c r="Y96" s="79">
        <f t="shared" si="11"/>
        <v>0</v>
      </c>
      <c r="Z96" s="79">
        <f t="shared" si="11"/>
        <v>0</v>
      </c>
      <c r="AA96" s="79">
        <f t="shared" si="11"/>
        <v>0</v>
      </c>
      <c r="AB96" s="79">
        <f t="shared" si="11"/>
        <v>0</v>
      </c>
      <c r="AC96" s="79">
        <f t="shared" si="11"/>
        <v>0</v>
      </c>
      <c r="AD96" s="79">
        <f t="shared" si="11"/>
        <v>0</v>
      </c>
      <c r="AE96" s="79">
        <f t="shared" si="11"/>
        <v>0</v>
      </c>
      <c r="AF96" s="79">
        <f t="shared" si="11"/>
        <v>0</v>
      </c>
      <c r="AG96" s="79">
        <f t="shared" si="11"/>
        <v>0</v>
      </c>
      <c r="AH96" s="79">
        <f t="shared" si="11"/>
        <v>0</v>
      </c>
      <c r="AI96" s="79">
        <f t="shared" si="11"/>
        <v>0</v>
      </c>
      <c r="AJ96" s="79">
        <f t="shared" ref="AJ96:BO96" si="12">SUM(AJ89:AJ95)</f>
        <v>0</v>
      </c>
      <c r="AK96" s="79">
        <f t="shared" si="12"/>
        <v>0</v>
      </c>
      <c r="AL96" s="79">
        <f t="shared" si="12"/>
        <v>0</v>
      </c>
      <c r="AM96" s="79">
        <f t="shared" si="12"/>
        <v>0</v>
      </c>
      <c r="AN96" s="79">
        <f t="shared" si="12"/>
        <v>0</v>
      </c>
      <c r="AO96" s="79">
        <f t="shared" si="12"/>
        <v>0</v>
      </c>
      <c r="AP96" s="79">
        <f t="shared" si="12"/>
        <v>0</v>
      </c>
      <c r="AQ96" s="79">
        <f t="shared" si="12"/>
        <v>0</v>
      </c>
      <c r="AR96" s="79">
        <f t="shared" si="12"/>
        <v>0</v>
      </c>
      <c r="AS96" s="79">
        <f t="shared" si="12"/>
        <v>0</v>
      </c>
      <c r="AT96" s="79">
        <f t="shared" si="12"/>
        <v>0</v>
      </c>
      <c r="AU96" s="79">
        <f t="shared" si="12"/>
        <v>0</v>
      </c>
      <c r="AV96" s="79">
        <f t="shared" si="12"/>
        <v>0</v>
      </c>
      <c r="AW96" s="79">
        <f t="shared" si="12"/>
        <v>0</v>
      </c>
      <c r="AX96" s="79">
        <f t="shared" si="12"/>
        <v>0</v>
      </c>
      <c r="AY96" s="79">
        <f t="shared" si="12"/>
        <v>0</v>
      </c>
      <c r="AZ96" s="79">
        <f t="shared" si="12"/>
        <v>0</v>
      </c>
      <c r="BA96" s="79">
        <f t="shared" si="12"/>
        <v>0</v>
      </c>
      <c r="BB96" s="79">
        <f t="shared" si="12"/>
        <v>0</v>
      </c>
      <c r="BC96" s="79">
        <f t="shared" si="12"/>
        <v>0</v>
      </c>
      <c r="BD96" s="79">
        <f t="shared" si="12"/>
        <v>0</v>
      </c>
      <c r="BE96" s="79">
        <f t="shared" si="12"/>
        <v>0</v>
      </c>
      <c r="BF96" s="79">
        <f t="shared" si="12"/>
        <v>0</v>
      </c>
      <c r="BG96" s="79">
        <f t="shared" si="12"/>
        <v>0</v>
      </c>
      <c r="BH96" s="79">
        <f t="shared" si="12"/>
        <v>0</v>
      </c>
      <c r="BI96" s="79">
        <f t="shared" si="12"/>
        <v>0</v>
      </c>
      <c r="BJ96" s="79">
        <f t="shared" si="12"/>
        <v>0</v>
      </c>
      <c r="BK96" s="79">
        <f t="shared" si="12"/>
        <v>0</v>
      </c>
      <c r="BL96" s="79">
        <f t="shared" si="12"/>
        <v>0</v>
      </c>
      <c r="BM96" s="79">
        <f t="shared" si="12"/>
        <v>0</v>
      </c>
      <c r="BN96" s="79">
        <f t="shared" si="12"/>
        <v>0</v>
      </c>
      <c r="BO96" s="79">
        <f t="shared" si="12"/>
        <v>0</v>
      </c>
      <c r="BP96" s="79">
        <f t="shared" ref="BP96:CU96" si="13">SUM(BP89:BP95)</f>
        <v>0</v>
      </c>
      <c r="BQ96" s="79">
        <f t="shared" si="13"/>
        <v>0</v>
      </c>
      <c r="BR96" s="79">
        <f t="shared" si="13"/>
        <v>0</v>
      </c>
      <c r="BS96" s="79">
        <f t="shared" si="13"/>
        <v>0</v>
      </c>
      <c r="BT96" s="79">
        <f t="shared" si="13"/>
        <v>0</v>
      </c>
      <c r="BU96" s="79">
        <f t="shared" si="13"/>
        <v>0</v>
      </c>
      <c r="BV96" s="79">
        <f t="shared" si="13"/>
        <v>0</v>
      </c>
      <c r="BW96" s="79">
        <f t="shared" si="13"/>
        <v>0</v>
      </c>
      <c r="BX96" s="79">
        <f t="shared" si="13"/>
        <v>0</v>
      </c>
      <c r="BY96" s="79">
        <f t="shared" si="13"/>
        <v>0</v>
      </c>
      <c r="BZ96" s="79">
        <f t="shared" si="13"/>
        <v>0</v>
      </c>
      <c r="CA96" s="79">
        <f t="shared" si="13"/>
        <v>0</v>
      </c>
      <c r="CB96" s="79">
        <f t="shared" si="13"/>
        <v>0</v>
      </c>
      <c r="CC96" s="79">
        <f t="shared" si="13"/>
        <v>0</v>
      </c>
      <c r="CD96" s="79">
        <f t="shared" si="13"/>
        <v>0</v>
      </c>
      <c r="CE96" s="79">
        <f t="shared" si="13"/>
        <v>0</v>
      </c>
      <c r="CF96" s="79">
        <f t="shared" si="13"/>
        <v>0</v>
      </c>
      <c r="CG96" s="79">
        <f t="shared" si="13"/>
        <v>0</v>
      </c>
      <c r="CH96" s="79">
        <f t="shared" si="13"/>
        <v>0</v>
      </c>
      <c r="CI96" s="79">
        <f t="shared" si="13"/>
        <v>0</v>
      </c>
      <c r="CJ96" s="79">
        <f t="shared" si="13"/>
        <v>0</v>
      </c>
      <c r="CK96" s="79">
        <f t="shared" si="13"/>
        <v>0</v>
      </c>
      <c r="CL96" s="79">
        <f t="shared" si="13"/>
        <v>0</v>
      </c>
      <c r="CM96" s="79">
        <f t="shared" si="13"/>
        <v>0</v>
      </c>
      <c r="CN96" s="79">
        <f t="shared" si="13"/>
        <v>0</v>
      </c>
      <c r="CO96" s="79">
        <f t="shared" si="13"/>
        <v>0</v>
      </c>
      <c r="CP96" s="79">
        <f t="shared" si="13"/>
        <v>0</v>
      </c>
      <c r="CQ96" s="79">
        <f t="shared" si="13"/>
        <v>0</v>
      </c>
      <c r="CR96" s="79">
        <f t="shared" si="13"/>
        <v>0</v>
      </c>
      <c r="CS96" s="79">
        <f t="shared" si="13"/>
        <v>0</v>
      </c>
      <c r="CT96" s="79">
        <f t="shared" si="13"/>
        <v>0</v>
      </c>
      <c r="CU96" s="79">
        <f t="shared" si="13"/>
        <v>0</v>
      </c>
      <c r="CV96" s="79">
        <f t="shared" ref="CV96:CY96" si="14">SUM(CV89:CV95)</f>
        <v>0</v>
      </c>
      <c r="CW96" s="79">
        <f t="shared" si="14"/>
        <v>0</v>
      </c>
      <c r="CX96" s="79">
        <f t="shared" si="14"/>
        <v>0</v>
      </c>
      <c r="CY96" s="79">
        <f t="shared" si="14"/>
        <v>0</v>
      </c>
    </row>
    <row r="97" spans="1:103" s="81" customFormat="1" ht="14.25" customHeight="1" x14ac:dyDescent="0.2">
      <c r="A97" s="82" t="s">
        <v>269</v>
      </c>
      <c r="B97" s="83"/>
      <c r="C97" s="84">
        <f t="shared" si="2"/>
        <v>1695</v>
      </c>
      <c r="D97" s="85">
        <f t="shared" ref="D97:AI97" si="15">SUM(D77,D88,D96)</f>
        <v>1695</v>
      </c>
      <c r="E97" s="83">
        <f t="shared" si="15"/>
        <v>0</v>
      </c>
      <c r="F97" s="83">
        <f t="shared" si="15"/>
        <v>0</v>
      </c>
      <c r="G97" s="83">
        <f t="shared" si="15"/>
        <v>0</v>
      </c>
      <c r="H97" s="83">
        <f t="shared" si="15"/>
        <v>0</v>
      </c>
      <c r="I97" s="83">
        <f t="shared" si="15"/>
        <v>0</v>
      </c>
      <c r="J97" s="86">
        <f t="shared" si="15"/>
        <v>0</v>
      </c>
      <c r="K97" s="86">
        <f t="shared" si="15"/>
        <v>0</v>
      </c>
      <c r="L97" s="86">
        <f t="shared" si="15"/>
        <v>0</v>
      </c>
      <c r="M97" s="86">
        <f t="shared" si="15"/>
        <v>0</v>
      </c>
      <c r="N97" s="86">
        <f t="shared" si="15"/>
        <v>0</v>
      </c>
      <c r="O97" s="86">
        <f t="shared" si="15"/>
        <v>0</v>
      </c>
      <c r="P97" s="86">
        <f t="shared" si="15"/>
        <v>0</v>
      </c>
      <c r="Q97" s="86">
        <f t="shared" si="15"/>
        <v>0</v>
      </c>
      <c r="R97" s="86">
        <f t="shared" si="15"/>
        <v>0</v>
      </c>
      <c r="S97" s="86">
        <f t="shared" si="15"/>
        <v>0</v>
      </c>
      <c r="T97" s="86">
        <f t="shared" si="15"/>
        <v>0</v>
      </c>
      <c r="U97" s="86">
        <f t="shared" si="15"/>
        <v>0</v>
      </c>
      <c r="V97" s="86">
        <f t="shared" si="15"/>
        <v>0</v>
      </c>
      <c r="W97" s="86">
        <f t="shared" si="15"/>
        <v>0</v>
      </c>
      <c r="X97" s="86">
        <f t="shared" si="15"/>
        <v>0</v>
      </c>
      <c r="Y97" s="86">
        <f t="shared" si="15"/>
        <v>0</v>
      </c>
      <c r="Z97" s="86">
        <f t="shared" si="15"/>
        <v>0</v>
      </c>
      <c r="AA97" s="86">
        <f t="shared" si="15"/>
        <v>0</v>
      </c>
      <c r="AB97" s="86">
        <f t="shared" si="15"/>
        <v>0</v>
      </c>
      <c r="AC97" s="86">
        <f t="shared" si="15"/>
        <v>0</v>
      </c>
      <c r="AD97" s="86">
        <f t="shared" si="15"/>
        <v>0</v>
      </c>
      <c r="AE97" s="86">
        <f t="shared" si="15"/>
        <v>0</v>
      </c>
      <c r="AF97" s="86">
        <f t="shared" si="15"/>
        <v>0</v>
      </c>
      <c r="AG97" s="86">
        <f t="shared" si="15"/>
        <v>0</v>
      </c>
      <c r="AH97" s="86">
        <f t="shared" si="15"/>
        <v>0</v>
      </c>
      <c r="AI97" s="86">
        <f t="shared" si="15"/>
        <v>0</v>
      </c>
      <c r="AJ97" s="86">
        <f t="shared" ref="AJ97:BO97" si="16">SUM(AJ77,AJ88,AJ96)</f>
        <v>0</v>
      </c>
      <c r="AK97" s="86">
        <f t="shared" si="16"/>
        <v>0</v>
      </c>
      <c r="AL97" s="86">
        <f t="shared" si="16"/>
        <v>0</v>
      </c>
      <c r="AM97" s="86">
        <f t="shared" si="16"/>
        <v>0</v>
      </c>
      <c r="AN97" s="86">
        <f t="shared" si="16"/>
        <v>0</v>
      </c>
      <c r="AO97" s="86">
        <f t="shared" si="16"/>
        <v>0</v>
      </c>
      <c r="AP97" s="86">
        <f t="shared" si="16"/>
        <v>0</v>
      </c>
      <c r="AQ97" s="86">
        <f t="shared" si="16"/>
        <v>0</v>
      </c>
      <c r="AR97" s="86">
        <f t="shared" si="16"/>
        <v>0</v>
      </c>
      <c r="AS97" s="86">
        <f t="shared" si="16"/>
        <v>0</v>
      </c>
      <c r="AT97" s="86">
        <f t="shared" si="16"/>
        <v>0</v>
      </c>
      <c r="AU97" s="86">
        <f t="shared" si="16"/>
        <v>0</v>
      </c>
      <c r="AV97" s="86">
        <f t="shared" si="16"/>
        <v>0</v>
      </c>
      <c r="AW97" s="86">
        <f t="shared" si="16"/>
        <v>0</v>
      </c>
      <c r="AX97" s="86">
        <f t="shared" si="16"/>
        <v>0</v>
      </c>
      <c r="AY97" s="86">
        <f t="shared" si="16"/>
        <v>0</v>
      </c>
      <c r="AZ97" s="86">
        <f t="shared" si="16"/>
        <v>0</v>
      </c>
      <c r="BA97" s="86">
        <f t="shared" si="16"/>
        <v>0</v>
      </c>
      <c r="BB97" s="86">
        <f t="shared" si="16"/>
        <v>0</v>
      </c>
      <c r="BC97" s="86">
        <f t="shared" si="16"/>
        <v>0</v>
      </c>
      <c r="BD97" s="86">
        <f t="shared" si="16"/>
        <v>0</v>
      </c>
      <c r="BE97" s="86">
        <f t="shared" si="16"/>
        <v>0</v>
      </c>
      <c r="BF97" s="86">
        <f t="shared" si="16"/>
        <v>0</v>
      </c>
      <c r="BG97" s="86">
        <f t="shared" si="16"/>
        <v>0</v>
      </c>
      <c r="BH97" s="86">
        <f t="shared" si="16"/>
        <v>0</v>
      </c>
      <c r="BI97" s="86">
        <f t="shared" si="16"/>
        <v>0</v>
      </c>
      <c r="BJ97" s="86">
        <f t="shared" si="16"/>
        <v>0</v>
      </c>
      <c r="BK97" s="86">
        <f t="shared" si="16"/>
        <v>0</v>
      </c>
      <c r="BL97" s="86">
        <f t="shared" si="16"/>
        <v>0</v>
      </c>
      <c r="BM97" s="86">
        <f t="shared" si="16"/>
        <v>0</v>
      </c>
      <c r="BN97" s="86">
        <f t="shared" si="16"/>
        <v>0</v>
      </c>
      <c r="BO97" s="86">
        <f t="shared" si="16"/>
        <v>0</v>
      </c>
      <c r="BP97" s="86">
        <f t="shared" ref="BP97:CU97" si="17">SUM(BP77,BP88,BP96)</f>
        <v>0</v>
      </c>
      <c r="BQ97" s="86">
        <f t="shared" si="17"/>
        <v>0</v>
      </c>
      <c r="BR97" s="86">
        <f t="shared" si="17"/>
        <v>0</v>
      </c>
      <c r="BS97" s="86">
        <f t="shared" si="17"/>
        <v>0</v>
      </c>
      <c r="BT97" s="86">
        <f t="shared" si="17"/>
        <v>0</v>
      </c>
      <c r="BU97" s="86">
        <f t="shared" si="17"/>
        <v>0</v>
      </c>
      <c r="BV97" s="86">
        <f t="shared" si="17"/>
        <v>0</v>
      </c>
      <c r="BW97" s="86">
        <f t="shared" si="17"/>
        <v>0</v>
      </c>
      <c r="BX97" s="86">
        <f t="shared" si="17"/>
        <v>0</v>
      </c>
      <c r="BY97" s="86">
        <f t="shared" si="17"/>
        <v>0</v>
      </c>
      <c r="BZ97" s="86">
        <f t="shared" si="17"/>
        <v>0</v>
      </c>
      <c r="CA97" s="86">
        <f t="shared" si="17"/>
        <v>0</v>
      </c>
      <c r="CB97" s="86">
        <f t="shared" si="17"/>
        <v>0</v>
      </c>
      <c r="CC97" s="86">
        <f t="shared" si="17"/>
        <v>0</v>
      </c>
      <c r="CD97" s="86">
        <f t="shared" si="17"/>
        <v>0</v>
      </c>
      <c r="CE97" s="86">
        <f t="shared" si="17"/>
        <v>0</v>
      </c>
      <c r="CF97" s="86">
        <f t="shared" si="17"/>
        <v>0</v>
      </c>
      <c r="CG97" s="86">
        <f t="shared" si="17"/>
        <v>0</v>
      </c>
      <c r="CH97" s="86">
        <f t="shared" si="17"/>
        <v>0</v>
      </c>
      <c r="CI97" s="86">
        <f t="shared" si="17"/>
        <v>0</v>
      </c>
      <c r="CJ97" s="86">
        <f t="shared" si="17"/>
        <v>0</v>
      </c>
      <c r="CK97" s="86">
        <f t="shared" si="17"/>
        <v>0</v>
      </c>
      <c r="CL97" s="86">
        <f t="shared" si="17"/>
        <v>0</v>
      </c>
      <c r="CM97" s="86">
        <f t="shared" si="17"/>
        <v>0</v>
      </c>
      <c r="CN97" s="86">
        <f t="shared" si="17"/>
        <v>0</v>
      </c>
      <c r="CO97" s="86">
        <f t="shared" si="17"/>
        <v>0</v>
      </c>
      <c r="CP97" s="86">
        <f t="shared" si="17"/>
        <v>0</v>
      </c>
      <c r="CQ97" s="86">
        <f t="shared" si="17"/>
        <v>0</v>
      </c>
      <c r="CR97" s="86">
        <f t="shared" si="17"/>
        <v>0</v>
      </c>
      <c r="CS97" s="86">
        <f t="shared" si="17"/>
        <v>0</v>
      </c>
      <c r="CT97" s="86">
        <f t="shared" si="17"/>
        <v>0</v>
      </c>
      <c r="CU97" s="86">
        <f t="shared" si="17"/>
        <v>0</v>
      </c>
      <c r="CV97" s="86">
        <f t="shared" ref="CV97:CY97" si="18">SUM(CV77,CV88,CV96)</f>
        <v>0</v>
      </c>
      <c r="CW97" s="86">
        <f t="shared" si="18"/>
        <v>0</v>
      </c>
      <c r="CX97" s="86">
        <f t="shared" si="18"/>
        <v>0</v>
      </c>
      <c r="CY97" s="86">
        <f t="shared" si="18"/>
        <v>0</v>
      </c>
    </row>
    <row r="98" spans="1:103" s="81" customFormat="1" ht="14.25" customHeight="1" x14ac:dyDescent="0.2">
      <c r="A98" s="82" t="s">
        <v>270</v>
      </c>
      <c r="B98" s="83"/>
      <c r="C98" s="84">
        <f t="shared" si="2"/>
        <v>1695</v>
      </c>
      <c r="D98" s="85">
        <f t="shared" ref="D98:AI98" si="19">SUM(D77,D88)</f>
        <v>1695</v>
      </c>
      <c r="E98" s="83">
        <f t="shared" si="19"/>
        <v>0</v>
      </c>
      <c r="F98" s="83">
        <f t="shared" si="19"/>
        <v>0</v>
      </c>
      <c r="G98" s="83">
        <f t="shared" si="19"/>
        <v>0</v>
      </c>
      <c r="H98" s="83">
        <f t="shared" si="19"/>
        <v>0</v>
      </c>
      <c r="I98" s="83">
        <f t="shared" si="19"/>
        <v>0</v>
      </c>
      <c r="J98" s="86">
        <f t="shared" si="19"/>
        <v>0</v>
      </c>
      <c r="K98" s="86">
        <f t="shared" si="19"/>
        <v>0</v>
      </c>
      <c r="L98" s="86">
        <f t="shared" si="19"/>
        <v>0</v>
      </c>
      <c r="M98" s="86">
        <f t="shared" si="19"/>
        <v>0</v>
      </c>
      <c r="N98" s="86">
        <f t="shared" si="19"/>
        <v>0</v>
      </c>
      <c r="O98" s="86">
        <f t="shared" si="19"/>
        <v>0</v>
      </c>
      <c r="P98" s="86">
        <f t="shared" si="19"/>
        <v>0</v>
      </c>
      <c r="Q98" s="86">
        <f t="shared" si="19"/>
        <v>0</v>
      </c>
      <c r="R98" s="86">
        <f t="shared" si="19"/>
        <v>0</v>
      </c>
      <c r="S98" s="86">
        <f t="shared" si="19"/>
        <v>0</v>
      </c>
      <c r="T98" s="86">
        <f t="shared" si="19"/>
        <v>0</v>
      </c>
      <c r="U98" s="86">
        <f t="shared" si="19"/>
        <v>0</v>
      </c>
      <c r="V98" s="86">
        <f t="shared" si="19"/>
        <v>0</v>
      </c>
      <c r="W98" s="86">
        <f t="shared" si="19"/>
        <v>0</v>
      </c>
      <c r="X98" s="86">
        <f t="shared" si="19"/>
        <v>0</v>
      </c>
      <c r="Y98" s="86">
        <f t="shared" si="19"/>
        <v>0</v>
      </c>
      <c r="Z98" s="86">
        <f t="shared" si="19"/>
        <v>0</v>
      </c>
      <c r="AA98" s="86">
        <f t="shared" si="19"/>
        <v>0</v>
      </c>
      <c r="AB98" s="86">
        <f t="shared" si="19"/>
        <v>0</v>
      </c>
      <c r="AC98" s="86">
        <f t="shared" si="19"/>
        <v>0</v>
      </c>
      <c r="AD98" s="86">
        <f t="shared" si="19"/>
        <v>0</v>
      </c>
      <c r="AE98" s="86">
        <f t="shared" si="19"/>
        <v>0</v>
      </c>
      <c r="AF98" s="86">
        <f t="shared" si="19"/>
        <v>0</v>
      </c>
      <c r="AG98" s="86">
        <f t="shared" si="19"/>
        <v>0</v>
      </c>
      <c r="AH98" s="86">
        <f t="shared" si="19"/>
        <v>0</v>
      </c>
      <c r="AI98" s="86">
        <f t="shared" si="19"/>
        <v>0</v>
      </c>
      <c r="AJ98" s="86">
        <f t="shared" ref="AJ98:BO98" si="20">SUM(AJ77,AJ88)</f>
        <v>0</v>
      </c>
      <c r="AK98" s="86">
        <f t="shared" si="20"/>
        <v>0</v>
      </c>
      <c r="AL98" s="86">
        <f t="shared" si="20"/>
        <v>0</v>
      </c>
      <c r="AM98" s="86">
        <f t="shared" si="20"/>
        <v>0</v>
      </c>
      <c r="AN98" s="86">
        <f t="shared" si="20"/>
        <v>0</v>
      </c>
      <c r="AO98" s="86">
        <f t="shared" si="20"/>
        <v>0</v>
      </c>
      <c r="AP98" s="86">
        <f t="shared" si="20"/>
        <v>0</v>
      </c>
      <c r="AQ98" s="86">
        <f t="shared" si="20"/>
        <v>0</v>
      </c>
      <c r="AR98" s="86">
        <f t="shared" si="20"/>
        <v>0</v>
      </c>
      <c r="AS98" s="86">
        <f t="shared" si="20"/>
        <v>0</v>
      </c>
      <c r="AT98" s="86">
        <f t="shared" si="20"/>
        <v>0</v>
      </c>
      <c r="AU98" s="86">
        <f t="shared" si="20"/>
        <v>0</v>
      </c>
      <c r="AV98" s="86">
        <f t="shared" si="20"/>
        <v>0</v>
      </c>
      <c r="AW98" s="86">
        <f t="shared" si="20"/>
        <v>0</v>
      </c>
      <c r="AX98" s="86">
        <f t="shared" si="20"/>
        <v>0</v>
      </c>
      <c r="AY98" s="86">
        <f t="shared" si="20"/>
        <v>0</v>
      </c>
      <c r="AZ98" s="86">
        <f t="shared" si="20"/>
        <v>0</v>
      </c>
      <c r="BA98" s="86">
        <f t="shared" si="20"/>
        <v>0</v>
      </c>
      <c r="BB98" s="86">
        <f t="shared" si="20"/>
        <v>0</v>
      </c>
      <c r="BC98" s="86">
        <f t="shared" si="20"/>
        <v>0</v>
      </c>
      <c r="BD98" s="86">
        <f t="shared" si="20"/>
        <v>0</v>
      </c>
      <c r="BE98" s="86">
        <f t="shared" si="20"/>
        <v>0</v>
      </c>
      <c r="BF98" s="86">
        <f t="shared" si="20"/>
        <v>0</v>
      </c>
      <c r="BG98" s="86">
        <f t="shared" si="20"/>
        <v>0</v>
      </c>
      <c r="BH98" s="86">
        <f t="shared" si="20"/>
        <v>0</v>
      </c>
      <c r="BI98" s="86">
        <f t="shared" si="20"/>
        <v>0</v>
      </c>
      <c r="BJ98" s="86">
        <f t="shared" si="20"/>
        <v>0</v>
      </c>
      <c r="BK98" s="86">
        <f t="shared" si="20"/>
        <v>0</v>
      </c>
      <c r="BL98" s="86">
        <f t="shared" si="20"/>
        <v>0</v>
      </c>
      <c r="BM98" s="86">
        <f t="shared" si="20"/>
        <v>0</v>
      </c>
      <c r="BN98" s="86">
        <f t="shared" si="20"/>
        <v>0</v>
      </c>
      <c r="BO98" s="86">
        <f t="shared" si="20"/>
        <v>0</v>
      </c>
      <c r="BP98" s="86">
        <f t="shared" ref="BP98:CY98" si="21">SUM(BP77,BP88)</f>
        <v>0</v>
      </c>
      <c r="BQ98" s="86">
        <f t="shared" si="21"/>
        <v>0</v>
      </c>
      <c r="BR98" s="86">
        <f t="shared" si="21"/>
        <v>0</v>
      </c>
      <c r="BS98" s="86">
        <f t="shared" si="21"/>
        <v>0</v>
      </c>
      <c r="BT98" s="86">
        <f t="shared" si="21"/>
        <v>0</v>
      </c>
      <c r="BU98" s="86">
        <f t="shared" si="21"/>
        <v>0</v>
      </c>
      <c r="BV98" s="86">
        <f t="shared" si="21"/>
        <v>0</v>
      </c>
      <c r="BW98" s="86">
        <f t="shared" si="21"/>
        <v>0</v>
      </c>
      <c r="BX98" s="86">
        <f t="shared" si="21"/>
        <v>0</v>
      </c>
      <c r="BY98" s="86">
        <f t="shared" si="21"/>
        <v>0</v>
      </c>
      <c r="BZ98" s="86">
        <f t="shared" si="21"/>
        <v>0</v>
      </c>
      <c r="CA98" s="86">
        <f t="shared" si="21"/>
        <v>0</v>
      </c>
      <c r="CB98" s="86">
        <f t="shared" si="21"/>
        <v>0</v>
      </c>
      <c r="CC98" s="86">
        <f t="shared" si="21"/>
        <v>0</v>
      </c>
      <c r="CD98" s="86">
        <f t="shared" si="21"/>
        <v>0</v>
      </c>
      <c r="CE98" s="86">
        <f t="shared" si="21"/>
        <v>0</v>
      </c>
      <c r="CF98" s="86">
        <f t="shared" si="21"/>
        <v>0</v>
      </c>
      <c r="CG98" s="86">
        <f t="shared" si="21"/>
        <v>0</v>
      </c>
      <c r="CH98" s="86">
        <f t="shared" si="21"/>
        <v>0</v>
      </c>
      <c r="CI98" s="86">
        <f t="shared" si="21"/>
        <v>0</v>
      </c>
      <c r="CJ98" s="86">
        <f t="shared" si="21"/>
        <v>0</v>
      </c>
      <c r="CK98" s="86">
        <f t="shared" si="21"/>
        <v>0</v>
      </c>
      <c r="CL98" s="86">
        <f t="shared" si="21"/>
        <v>0</v>
      </c>
      <c r="CM98" s="86">
        <f t="shared" si="21"/>
        <v>0</v>
      </c>
      <c r="CN98" s="86">
        <f t="shared" si="21"/>
        <v>0</v>
      </c>
      <c r="CO98" s="86">
        <f t="shared" si="21"/>
        <v>0</v>
      </c>
      <c r="CP98" s="86">
        <f t="shared" si="21"/>
        <v>0</v>
      </c>
      <c r="CQ98" s="86">
        <f t="shared" si="21"/>
        <v>0</v>
      </c>
      <c r="CR98" s="86">
        <f t="shared" si="21"/>
        <v>0</v>
      </c>
      <c r="CS98" s="86">
        <f t="shared" si="21"/>
        <v>0</v>
      </c>
      <c r="CT98" s="86">
        <f t="shared" si="21"/>
        <v>0</v>
      </c>
      <c r="CU98" s="86">
        <f t="shared" si="21"/>
        <v>0</v>
      </c>
      <c r="CV98" s="86">
        <f t="shared" si="21"/>
        <v>0</v>
      </c>
      <c r="CW98" s="86">
        <f t="shared" si="21"/>
        <v>0</v>
      </c>
      <c r="CX98" s="86">
        <f t="shared" si="21"/>
        <v>0</v>
      </c>
      <c r="CY98" s="86">
        <f t="shared" si="21"/>
        <v>0</v>
      </c>
    </row>
    <row r="99" spans="1:103" s="81" customFormat="1" ht="14.25" customHeight="1" x14ac:dyDescent="0.2">
      <c r="A99" s="82" t="s">
        <v>271</v>
      </c>
      <c r="B99" s="83"/>
      <c r="C99" s="84">
        <f t="shared" si="2"/>
        <v>1695</v>
      </c>
      <c r="D99" s="85">
        <f t="shared" ref="D99:AI99" si="22">SUM(D77,D88,D89:D93)</f>
        <v>1695</v>
      </c>
      <c r="E99" s="83">
        <f t="shared" si="22"/>
        <v>0</v>
      </c>
      <c r="F99" s="83">
        <f t="shared" si="22"/>
        <v>0</v>
      </c>
      <c r="G99" s="83">
        <f t="shared" si="22"/>
        <v>0</v>
      </c>
      <c r="H99" s="83">
        <f t="shared" si="22"/>
        <v>0</v>
      </c>
      <c r="I99" s="83">
        <f t="shared" si="22"/>
        <v>0</v>
      </c>
      <c r="J99" s="86">
        <f t="shared" si="22"/>
        <v>0</v>
      </c>
      <c r="K99" s="86">
        <f t="shared" si="22"/>
        <v>0</v>
      </c>
      <c r="L99" s="86">
        <f t="shared" si="22"/>
        <v>0</v>
      </c>
      <c r="M99" s="86">
        <f t="shared" si="22"/>
        <v>0</v>
      </c>
      <c r="N99" s="86">
        <f t="shared" si="22"/>
        <v>0</v>
      </c>
      <c r="O99" s="86">
        <f t="shared" si="22"/>
        <v>0</v>
      </c>
      <c r="P99" s="86">
        <f t="shared" si="22"/>
        <v>0</v>
      </c>
      <c r="Q99" s="86">
        <f t="shared" si="22"/>
        <v>0</v>
      </c>
      <c r="R99" s="86">
        <f t="shared" si="22"/>
        <v>0</v>
      </c>
      <c r="S99" s="86">
        <f t="shared" si="22"/>
        <v>0</v>
      </c>
      <c r="T99" s="86">
        <f t="shared" si="22"/>
        <v>0</v>
      </c>
      <c r="U99" s="86">
        <f t="shared" si="22"/>
        <v>0</v>
      </c>
      <c r="V99" s="86">
        <f t="shared" si="22"/>
        <v>0</v>
      </c>
      <c r="W99" s="86">
        <f t="shared" si="22"/>
        <v>0</v>
      </c>
      <c r="X99" s="86">
        <f t="shared" si="22"/>
        <v>0</v>
      </c>
      <c r="Y99" s="86">
        <f t="shared" si="22"/>
        <v>0</v>
      </c>
      <c r="Z99" s="86">
        <f t="shared" si="22"/>
        <v>0</v>
      </c>
      <c r="AA99" s="86">
        <f t="shared" si="22"/>
        <v>0</v>
      </c>
      <c r="AB99" s="86">
        <f t="shared" si="22"/>
        <v>0</v>
      </c>
      <c r="AC99" s="86">
        <f t="shared" si="22"/>
        <v>0</v>
      </c>
      <c r="AD99" s="86">
        <f t="shared" si="22"/>
        <v>0</v>
      </c>
      <c r="AE99" s="86">
        <f t="shared" si="22"/>
        <v>0</v>
      </c>
      <c r="AF99" s="86">
        <f t="shared" si="22"/>
        <v>0</v>
      </c>
      <c r="AG99" s="86">
        <f t="shared" si="22"/>
        <v>0</v>
      </c>
      <c r="AH99" s="86">
        <f t="shared" si="22"/>
        <v>0</v>
      </c>
      <c r="AI99" s="86">
        <f t="shared" si="22"/>
        <v>0</v>
      </c>
      <c r="AJ99" s="86">
        <f t="shared" ref="AJ99:BO99" si="23">SUM(AJ77,AJ88,AJ89:AJ93)</f>
        <v>0</v>
      </c>
      <c r="AK99" s="86">
        <f t="shared" si="23"/>
        <v>0</v>
      </c>
      <c r="AL99" s="86">
        <f t="shared" si="23"/>
        <v>0</v>
      </c>
      <c r="AM99" s="86">
        <f t="shared" si="23"/>
        <v>0</v>
      </c>
      <c r="AN99" s="86">
        <f t="shared" si="23"/>
        <v>0</v>
      </c>
      <c r="AO99" s="86">
        <f t="shared" si="23"/>
        <v>0</v>
      </c>
      <c r="AP99" s="86">
        <f t="shared" si="23"/>
        <v>0</v>
      </c>
      <c r="AQ99" s="86">
        <f t="shared" si="23"/>
        <v>0</v>
      </c>
      <c r="AR99" s="86">
        <f t="shared" si="23"/>
        <v>0</v>
      </c>
      <c r="AS99" s="86">
        <f t="shared" si="23"/>
        <v>0</v>
      </c>
      <c r="AT99" s="86">
        <f t="shared" si="23"/>
        <v>0</v>
      </c>
      <c r="AU99" s="86">
        <f t="shared" si="23"/>
        <v>0</v>
      </c>
      <c r="AV99" s="86">
        <f t="shared" si="23"/>
        <v>0</v>
      </c>
      <c r="AW99" s="86">
        <f t="shared" si="23"/>
        <v>0</v>
      </c>
      <c r="AX99" s="86">
        <f t="shared" si="23"/>
        <v>0</v>
      </c>
      <c r="AY99" s="86">
        <f t="shared" si="23"/>
        <v>0</v>
      </c>
      <c r="AZ99" s="86">
        <f t="shared" si="23"/>
        <v>0</v>
      </c>
      <c r="BA99" s="86">
        <f t="shared" si="23"/>
        <v>0</v>
      </c>
      <c r="BB99" s="86">
        <f t="shared" si="23"/>
        <v>0</v>
      </c>
      <c r="BC99" s="86">
        <f t="shared" si="23"/>
        <v>0</v>
      </c>
      <c r="BD99" s="86">
        <f t="shared" si="23"/>
        <v>0</v>
      </c>
      <c r="BE99" s="86">
        <f t="shared" si="23"/>
        <v>0</v>
      </c>
      <c r="BF99" s="86">
        <f t="shared" si="23"/>
        <v>0</v>
      </c>
      <c r="BG99" s="86">
        <f t="shared" si="23"/>
        <v>0</v>
      </c>
      <c r="BH99" s="86">
        <f t="shared" si="23"/>
        <v>0</v>
      </c>
      <c r="BI99" s="86">
        <f t="shared" si="23"/>
        <v>0</v>
      </c>
      <c r="BJ99" s="86">
        <f t="shared" si="23"/>
        <v>0</v>
      </c>
      <c r="BK99" s="86">
        <f t="shared" si="23"/>
        <v>0</v>
      </c>
      <c r="BL99" s="86">
        <f t="shared" si="23"/>
        <v>0</v>
      </c>
      <c r="BM99" s="86">
        <f t="shared" si="23"/>
        <v>0</v>
      </c>
      <c r="BN99" s="86">
        <f t="shared" si="23"/>
        <v>0</v>
      </c>
      <c r="BO99" s="86">
        <f t="shared" si="23"/>
        <v>0</v>
      </c>
      <c r="BP99" s="86">
        <f t="shared" ref="BP99:CY99" si="24">SUM(BP77,BP88,BP89:BP93)</f>
        <v>0</v>
      </c>
      <c r="BQ99" s="86">
        <f t="shared" si="24"/>
        <v>0</v>
      </c>
      <c r="BR99" s="86">
        <f t="shared" si="24"/>
        <v>0</v>
      </c>
      <c r="BS99" s="86">
        <f t="shared" si="24"/>
        <v>0</v>
      </c>
      <c r="BT99" s="86">
        <f t="shared" si="24"/>
        <v>0</v>
      </c>
      <c r="BU99" s="86">
        <f t="shared" si="24"/>
        <v>0</v>
      </c>
      <c r="BV99" s="86">
        <f t="shared" si="24"/>
        <v>0</v>
      </c>
      <c r="BW99" s="86">
        <f t="shared" si="24"/>
        <v>0</v>
      </c>
      <c r="BX99" s="86">
        <f t="shared" si="24"/>
        <v>0</v>
      </c>
      <c r="BY99" s="86">
        <f t="shared" si="24"/>
        <v>0</v>
      </c>
      <c r="BZ99" s="86">
        <f t="shared" si="24"/>
        <v>0</v>
      </c>
      <c r="CA99" s="86">
        <f t="shared" si="24"/>
        <v>0</v>
      </c>
      <c r="CB99" s="86">
        <f t="shared" si="24"/>
        <v>0</v>
      </c>
      <c r="CC99" s="86">
        <f t="shared" si="24"/>
        <v>0</v>
      </c>
      <c r="CD99" s="86">
        <f t="shared" si="24"/>
        <v>0</v>
      </c>
      <c r="CE99" s="86">
        <f t="shared" si="24"/>
        <v>0</v>
      </c>
      <c r="CF99" s="86">
        <f t="shared" si="24"/>
        <v>0</v>
      </c>
      <c r="CG99" s="86">
        <f t="shared" si="24"/>
        <v>0</v>
      </c>
      <c r="CH99" s="86">
        <f t="shared" si="24"/>
        <v>0</v>
      </c>
      <c r="CI99" s="86">
        <f t="shared" si="24"/>
        <v>0</v>
      </c>
      <c r="CJ99" s="86">
        <f t="shared" si="24"/>
        <v>0</v>
      </c>
      <c r="CK99" s="86">
        <f t="shared" si="24"/>
        <v>0</v>
      </c>
      <c r="CL99" s="86">
        <f t="shared" si="24"/>
        <v>0</v>
      </c>
      <c r="CM99" s="86">
        <f t="shared" si="24"/>
        <v>0</v>
      </c>
      <c r="CN99" s="86">
        <f t="shared" si="24"/>
        <v>0</v>
      </c>
      <c r="CO99" s="86">
        <f t="shared" si="24"/>
        <v>0</v>
      </c>
      <c r="CP99" s="86">
        <f t="shared" si="24"/>
        <v>0</v>
      </c>
      <c r="CQ99" s="86">
        <f t="shared" si="24"/>
        <v>0</v>
      </c>
      <c r="CR99" s="86">
        <f t="shared" si="24"/>
        <v>0</v>
      </c>
      <c r="CS99" s="86">
        <f t="shared" si="24"/>
        <v>0</v>
      </c>
      <c r="CT99" s="86">
        <f t="shared" si="24"/>
        <v>0</v>
      </c>
      <c r="CU99" s="86">
        <f t="shared" si="24"/>
        <v>0</v>
      </c>
      <c r="CV99" s="86">
        <f t="shared" si="24"/>
        <v>0</v>
      </c>
      <c r="CW99" s="86">
        <f t="shared" si="24"/>
        <v>0</v>
      </c>
      <c r="CX99" s="86">
        <f t="shared" si="24"/>
        <v>0</v>
      </c>
      <c r="CY99" s="86">
        <f t="shared" si="24"/>
        <v>0</v>
      </c>
    </row>
    <row r="101" spans="1:103" s="64" customFormat="1" ht="15" customHeight="1" x14ac:dyDescent="0.25">
      <c r="A101" s="65" t="s">
        <v>272</v>
      </c>
      <c r="C101" s="65"/>
    </row>
    <row r="103" spans="1:103" ht="15" customHeight="1" x14ac:dyDescent="0.2">
      <c r="A103" s="66" t="s">
        <v>131</v>
      </c>
      <c r="B103" s="66" t="s">
        <v>15</v>
      </c>
      <c r="C103" s="67" t="s">
        <v>181</v>
      </c>
    </row>
    <row r="104" spans="1:103" s="68" customFormat="1" ht="12.75" customHeight="1" x14ac:dyDescent="0.2">
      <c r="A104" s="325" t="s">
        <v>273</v>
      </c>
      <c r="B104" s="69" t="s">
        <v>132</v>
      </c>
      <c r="C104" s="72">
        <f t="shared" ref="C104:C114" si="25">SUM(D104:CY104)</f>
        <v>0</v>
      </c>
      <c r="D104" s="71">
        <f>Inputs!$C$62</f>
        <v>0</v>
      </c>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1"/>
      <c r="AY104" s="71"/>
      <c r="AZ104" s="71"/>
      <c r="BA104" s="71"/>
      <c r="BB104" s="71"/>
      <c r="BC104" s="71"/>
      <c r="BD104" s="71"/>
      <c r="BE104" s="71"/>
      <c r="BF104" s="71"/>
      <c r="BG104" s="71"/>
      <c r="BH104" s="71"/>
      <c r="BI104" s="71"/>
      <c r="BJ104" s="71"/>
      <c r="BK104" s="71"/>
      <c r="BL104" s="71"/>
      <c r="BM104" s="71"/>
      <c r="BN104" s="71"/>
      <c r="BO104" s="71"/>
      <c r="BP104" s="71"/>
      <c r="BQ104" s="71"/>
      <c r="BR104" s="71"/>
      <c r="BS104" s="71"/>
      <c r="BT104" s="71"/>
      <c r="BU104" s="71"/>
      <c r="BV104" s="71"/>
      <c r="BW104" s="71"/>
      <c r="BX104" s="71"/>
      <c r="BY104" s="71"/>
      <c r="BZ104" s="71"/>
      <c r="CA104" s="71"/>
      <c r="CB104" s="71"/>
      <c r="CC104" s="71"/>
      <c r="CD104" s="71"/>
      <c r="CE104" s="71"/>
      <c r="CF104" s="71"/>
      <c r="CG104" s="71"/>
      <c r="CH104" s="71"/>
      <c r="CI104" s="71"/>
      <c r="CJ104" s="71"/>
      <c r="CK104" s="71"/>
      <c r="CL104" s="71"/>
      <c r="CM104" s="71"/>
      <c r="CN104" s="71"/>
      <c r="CO104" s="71"/>
      <c r="CP104" s="71"/>
      <c r="CQ104" s="71"/>
      <c r="CR104" s="71"/>
      <c r="CS104" s="71"/>
      <c r="CT104" s="71"/>
      <c r="CU104" s="71"/>
      <c r="CV104" s="71"/>
      <c r="CW104" s="71"/>
      <c r="CX104" s="71"/>
      <c r="CY104" s="71"/>
    </row>
    <row r="105" spans="1:103" s="68" customFormat="1" ht="12.75" customHeight="1" x14ac:dyDescent="0.2">
      <c r="A105" s="306"/>
      <c r="B105" s="69" t="s">
        <v>134</v>
      </c>
      <c r="C105" s="72">
        <f t="shared" si="25"/>
        <v>0</v>
      </c>
      <c r="D105" s="71">
        <f>Inputs!$C$63</f>
        <v>0</v>
      </c>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71"/>
      <c r="BE105" s="71"/>
      <c r="BF105" s="71"/>
      <c r="BG105" s="71"/>
      <c r="BH105" s="71"/>
      <c r="BI105" s="71"/>
      <c r="BJ105" s="71"/>
      <c r="BK105" s="71"/>
      <c r="BL105" s="71"/>
      <c r="BM105" s="71"/>
      <c r="BN105" s="71"/>
      <c r="BO105" s="71"/>
      <c r="BP105" s="71"/>
      <c r="BQ105" s="71"/>
      <c r="BR105" s="71"/>
      <c r="BS105" s="71"/>
      <c r="BT105" s="71"/>
      <c r="BU105" s="71"/>
      <c r="BV105" s="71"/>
      <c r="BW105" s="71"/>
      <c r="BX105" s="71"/>
      <c r="BY105" s="71"/>
      <c r="BZ105" s="71"/>
      <c r="CA105" s="71"/>
      <c r="CB105" s="71"/>
      <c r="CC105" s="71"/>
      <c r="CD105" s="71"/>
      <c r="CE105" s="71"/>
      <c r="CF105" s="71"/>
      <c r="CG105" s="71"/>
      <c r="CH105" s="71"/>
      <c r="CI105" s="71"/>
      <c r="CJ105" s="71"/>
      <c r="CK105" s="71"/>
      <c r="CL105" s="71"/>
      <c r="CM105" s="71"/>
      <c r="CN105" s="71"/>
      <c r="CO105" s="71"/>
      <c r="CP105" s="71"/>
      <c r="CQ105" s="71"/>
      <c r="CR105" s="71"/>
      <c r="CS105" s="71"/>
      <c r="CT105" s="71"/>
      <c r="CU105" s="71"/>
      <c r="CV105" s="71"/>
      <c r="CW105" s="71"/>
      <c r="CX105" s="71"/>
      <c r="CY105" s="71"/>
    </row>
    <row r="106" spans="1:103" s="68" customFormat="1" ht="12.75" customHeight="1" x14ac:dyDescent="0.2">
      <c r="A106" s="306"/>
      <c r="B106" s="69" t="s">
        <v>274</v>
      </c>
      <c r="C106" s="72">
        <f t="shared" si="25"/>
        <v>0</v>
      </c>
      <c r="D106" s="71">
        <f>IF(AND(D$3 &gt;= Inputs!$C$66, D$3 &lt; Inputs!$C$66 + Inputs!$C$65), Inputs!$C$64, 0)</f>
        <v>0</v>
      </c>
      <c r="E106" s="71">
        <f>IF(AND(E$3 &gt;= Inputs!$C$66, E$3 &lt; Inputs!$C$66 + Inputs!$C$65), Inputs!$C$64, 0)</f>
        <v>0</v>
      </c>
      <c r="F106" s="71">
        <f>IF(AND(F$3 &gt;= Inputs!$C$66, F$3 &lt; Inputs!$C$66 + Inputs!$C$65), Inputs!$C$64, 0)</f>
        <v>0</v>
      </c>
      <c r="G106" s="71">
        <f>IF(AND(G$3 &gt;= Inputs!$C$66, G$3 &lt; Inputs!$C$66 + Inputs!$C$65), Inputs!$C$64, 0)</f>
        <v>0</v>
      </c>
      <c r="H106" s="71">
        <f>IF(AND(H$3 &gt;= Inputs!$C$66, H$3 &lt; Inputs!$C$66 + Inputs!$C$65), Inputs!$C$64, 0)</f>
        <v>0</v>
      </c>
      <c r="I106" s="71">
        <f>IF(AND(I$3 &gt;= Inputs!$C$66, I$3 &lt; Inputs!$C$66 + Inputs!$C$65), Inputs!$C$64, 0)</f>
        <v>0</v>
      </c>
      <c r="J106" s="71">
        <f>IF(AND(J$3 &gt;= Inputs!$C$66, J$3 &lt; Inputs!$C$66 + Inputs!$C$65), Inputs!$C$64, 0)</f>
        <v>0</v>
      </c>
      <c r="K106" s="71">
        <f>IF(AND(K$3 &gt;= Inputs!$C$66, K$3 &lt; Inputs!$C$66 + Inputs!$C$65), Inputs!$C$64, 0)</f>
        <v>0</v>
      </c>
      <c r="L106" s="71">
        <f>IF(AND(L$3 &gt;= Inputs!$C$66, L$3 &lt; Inputs!$C$66 + Inputs!$C$65), Inputs!$C$64, 0)</f>
        <v>0</v>
      </c>
      <c r="M106" s="71">
        <f>IF(AND(M$3 &gt;= Inputs!$C$66, M$3 &lt; Inputs!$C$66 + Inputs!$C$65), Inputs!$C$64, 0)</f>
        <v>0</v>
      </c>
      <c r="N106" s="71">
        <f>IF(AND(N$3 &gt;= Inputs!$C$66, N$3 &lt; Inputs!$C$66 + Inputs!$C$65), Inputs!$C$64, 0)</f>
        <v>0</v>
      </c>
      <c r="O106" s="71">
        <f>IF(AND(O$3 &gt;= Inputs!$C$66, O$3 &lt; Inputs!$C$66 + Inputs!$C$65), Inputs!$C$64, 0)</f>
        <v>0</v>
      </c>
      <c r="P106" s="71">
        <f>IF(AND(P$3 &gt;= Inputs!$C$66, P$3 &lt; Inputs!$C$66 + Inputs!$C$65), Inputs!$C$64, 0)</f>
        <v>0</v>
      </c>
      <c r="Q106" s="71">
        <f>IF(AND(Q$3 &gt;= Inputs!$C$66, Q$3 &lt; Inputs!$C$66 + Inputs!$C$65), Inputs!$C$64, 0)</f>
        <v>0</v>
      </c>
      <c r="R106" s="71">
        <f>IF(AND(R$3 &gt;= Inputs!$C$66, R$3 &lt; Inputs!$C$66 + Inputs!$C$65), Inputs!$C$64, 0)</f>
        <v>0</v>
      </c>
      <c r="S106" s="71">
        <f>IF(AND(S$3 &gt;= Inputs!$C$66, S$3 &lt; Inputs!$C$66 + Inputs!$C$65), Inputs!$C$64, 0)</f>
        <v>0</v>
      </c>
      <c r="T106" s="71">
        <f>IF(AND(T$3 &gt;= Inputs!$C$66, T$3 &lt; Inputs!$C$66 + Inputs!$C$65), Inputs!$C$64, 0)</f>
        <v>0</v>
      </c>
      <c r="U106" s="71">
        <f>IF(AND(U$3 &gt;= Inputs!$C$66, U$3 &lt; Inputs!$C$66 + Inputs!$C$65), Inputs!$C$64, 0)</f>
        <v>0</v>
      </c>
      <c r="V106" s="71">
        <f>IF(AND(V$3 &gt;= Inputs!$C$66, V$3 &lt; Inputs!$C$66 + Inputs!$C$65), Inputs!$C$64, 0)</f>
        <v>0</v>
      </c>
      <c r="W106" s="71">
        <f>IF(AND(W$3 &gt;= Inputs!$C$66, W$3 &lt; Inputs!$C$66 + Inputs!$C$65), Inputs!$C$64, 0)</f>
        <v>0</v>
      </c>
      <c r="X106" s="71">
        <f>IF(AND(X$3 &gt;= Inputs!$C$66, X$3 &lt; Inputs!$C$66 + Inputs!$C$65), Inputs!$C$64, 0)</f>
        <v>0</v>
      </c>
      <c r="Y106" s="71">
        <f>IF(AND(Y$3 &gt;= Inputs!$C$66, Y$3 &lt; Inputs!$C$66 + Inputs!$C$65), Inputs!$C$64, 0)</f>
        <v>0</v>
      </c>
      <c r="Z106" s="71">
        <f>IF(AND(Z$3 &gt;= Inputs!$C$66, Z$3 &lt; Inputs!$C$66 + Inputs!$C$65), Inputs!$C$64, 0)</f>
        <v>0</v>
      </c>
      <c r="AA106" s="71">
        <f>IF(AND(AA$3 &gt;= Inputs!$C$66, AA$3 &lt; Inputs!$C$66 + Inputs!$C$65), Inputs!$C$64, 0)</f>
        <v>0</v>
      </c>
      <c r="AB106" s="71">
        <f>IF(AND(AB$3 &gt;= Inputs!$C$66, AB$3 &lt; Inputs!$C$66 + Inputs!$C$65), Inputs!$C$64, 0)</f>
        <v>0</v>
      </c>
      <c r="AC106" s="71">
        <f>IF(AND(AC$3 &gt;= Inputs!$C$66, AC$3 &lt; Inputs!$C$66 + Inputs!$C$65), Inputs!$C$64, 0)</f>
        <v>0</v>
      </c>
      <c r="AD106" s="71">
        <f>IF(AND(AD$3 &gt;= Inputs!$C$66, AD$3 &lt; Inputs!$C$66 + Inputs!$C$65), Inputs!$C$64, 0)</f>
        <v>0</v>
      </c>
      <c r="AE106" s="71">
        <f>IF(AND(AE$3 &gt;= Inputs!$C$66, AE$3 &lt; Inputs!$C$66 + Inputs!$C$65), Inputs!$C$64, 0)</f>
        <v>0</v>
      </c>
      <c r="AF106" s="71">
        <f>IF(AND(AF$3 &gt;= Inputs!$C$66, AF$3 &lt; Inputs!$C$66 + Inputs!$C$65), Inputs!$C$64, 0)</f>
        <v>0</v>
      </c>
      <c r="AG106" s="71">
        <f>IF(AND(AG$3 &gt;= Inputs!$C$66, AG$3 &lt; Inputs!$C$66 + Inputs!$C$65), Inputs!$C$64, 0)</f>
        <v>0</v>
      </c>
      <c r="AH106" s="71">
        <f>IF(AND(AH$3 &gt;= Inputs!$C$66, AH$3 &lt; Inputs!$C$66 + Inputs!$C$65), Inputs!$C$64, 0)</f>
        <v>0</v>
      </c>
      <c r="AI106" s="71">
        <f>IF(AND(AI$3 &gt;= Inputs!$C$66, AI$3 &lt; Inputs!$C$66 + Inputs!$C$65), Inputs!$C$64, 0)</f>
        <v>0</v>
      </c>
      <c r="AJ106" s="71">
        <f>IF(AND(AJ$3 &gt;= Inputs!$C$66, AJ$3 &lt; Inputs!$C$66 + Inputs!$C$65), Inputs!$C$64, 0)</f>
        <v>0</v>
      </c>
      <c r="AK106" s="71">
        <f>IF(AND(AK$3 &gt;= Inputs!$C$66, AK$3 &lt; Inputs!$C$66 + Inputs!$C$65), Inputs!$C$64, 0)</f>
        <v>0</v>
      </c>
      <c r="AL106" s="71">
        <f>IF(AND(AL$3 &gt;= Inputs!$C$66, AL$3 &lt; Inputs!$C$66 + Inputs!$C$65), Inputs!$C$64, 0)</f>
        <v>0</v>
      </c>
      <c r="AM106" s="71">
        <f>IF(AND(AM$3 &gt;= Inputs!$C$66, AM$3 &lt; Inputs!$C$66 + Inputs!$C$65), Inputs!$C$64, 0)</f>
        <v>0</v>
      </c>
      <c r="AN106" s="71">
        <f>IF(AND(AN$3 &gt;= Inputs!$C$66, AN$3 &lt; Inputs!$C$66 + Inputs!$C$65), Inputs!$C$64, 0)</f>
        <v>0</v>
      </c>
      <c r="AO106" s="71">
        <f>IF(AND(AO$3 &gt;= Inputs!$C$66, AO$3 &lt; Inputs!$C$66 + Inputs!$C$65), Inputs!$C$64, 0)</f>
        <v>0</v>
      </c>
      <c r="AP106" s="71">
        <f>IF(AND(AP$3 &gt;= Inputs!$C$66, AP$3 &lt; Inputs!$C$66 + Inputs!$C$65), Inputs!$C$64, 0)</f>
        <v>0</v>
      </c>
      <c r="AQ106" s="71">
        <f>IF(AND(AQ$3 &gt;= Inputs!$C$66, AQ$3 &lt; Inputs!$C$66 + Inputs!$C$65), Inputs!$C$64, 0)</f>
        <v>0</v>
      </c>
      <c r="AR106" s="71">
        <f>IF(AND(AR$3 &gt;= Inputs!$C$66, AR$3 &lt; Inputs!$C$66 + Inputs!$C$65), Inputs!$C$64, 0)</f>
        <v>0</v>
      </c>
      <c r="AS106" s="71">
        <f>IF(AND(AS$3 &gt;= Inputs!$C$66, AS$3 &lt; Inputs!$C$66 + Inputs!$C$65), Inputs!$C$64, 0)</f>
        <v>0</v>
      </c>
      <c r="AT106" s="71">
        <f>IF(AND(AT$3 &gt;= Inputs!$C$66, AT$3 &lt; Inputs!$C$66 + Inputs!$C$65), Inputs!$C$64, 0)</f>
        <v>0</v>
      </c>
      <c r="AU106" s="71">
        <f>IF(AND(AU$3 &gt;= Inputs!$C$66, AU$3 &lt; Inputs!$C$66 + Inputs!$C$65), Inputs!$C$64, 0)</f>
        <v>0</v>
      </c>
      <c r="AV106" s="71">
        <f>IF(AND(AV$3 &gt;= Inputs!$C$66, AV$3 &lt; Inputs!$C$66 + Inputs!$C$65), Inputs!$C$64, 0)</f>
        <v>0</v>
      </c>
      <c r="AW106" s="71">
        <f>IF(AND(AW$3 &gt;= Inputs!$C$66, AW$3 &lt; Inputs!$C$66 + Inputs!$C$65), Inputs!$C$64, 0)</f>
        <v>0</v>
      </c>
      <c r="AX106" s="71">
        <f>IF(AND(AX$3 &gt;= Inputs!$C$66, AX$3 &lt; Inputs!$C$66 + Inputs!$C$65), Inputs!$C$64, 0)</f>
        <v>0</v>
      </c>
      <c r="AY106" s="71">
        <f>IF(AND(AY$3 &gt;= Inputs!$C$66, AY$3 &lt; Inputs!$C$66 + Inputs!$C$65), Inputs!$C$64, 0)</f>
        <v>0</v>
      </c>
      <c r="AZ106" s="71">
        <f>IF(AND(AZ$3 &gt;= Inputs!$C$66, AZ$3 &lt; Inputs!$C$66 + Inputs!$C$65), Inputs!$C$64, 0)</f>
        <v>0</v>
      </c>
      <c r="BA106" s="71">
        <f>IF(AND(BA$3 &gt;= Inputs!$C$66, BA$3 &lt; Inputs!$C$66 + Inputs!$C$65), Inputs!$C$64, 0)</f>
        <v>0</v>
      </c>
      <c r="BB106" s="71">
        <f>IF(AND(BB$3 &gt;= Inputs!$C$66, BB$3 &lt; Inputs!$C$66 + Inputs!$C$65), Inputs!$C$64, 0)</f>
        <v>0</v>
      </c>
      <c r="BC106" s="71">
        <f>IF(AND(BC$3 &gt;= Inputs!$C$66, BC$3 &lt; Inputs!$C$66 + Inputs!$C$65), Inputs!$C$64, 0)</f>
        <v>0</v>
      </c>
      <c r="BD106" s="71">
        <f>IF(AND(BD$3 &gt;= Inputs!$C$66, BD$3 &lt; Inputs!$C$66 + Inputs!$C$65), Inputs!$C$64, 0)</f>
        <v>0</v>
      </c>
      <c r="BE106" s="71">
        <f>IF(AND(BE$3 &gt;= Inputs!$C$66, BE$3 &lt; Inputs!$C$66 + Inputs!$C$65), Inputs!$C$64, 0)</f>
        <v>0</v>
      </c>
      <c r="BF106" s="71">
        <f>IF(AND(BF$3 &gt;= Inputs!$C$66, BF$3 &lt; Inputs!$C$66 + Inputs!$C$65), Inputs!$C$64, 0)</f>
        <v>0</v>
      </c>
      <c r="BG106" s="71">
        <f>IF(AND(BG$3 &gt;= Inputs!$C$66, BG$3 &lt; Inputs!$C$66 + Inputs!$C$65), Inputs!$C$64, 0)</f>
        <v>0</v>
      </c>
      <c r="BH106" s="71">
        <f>IF(AND(BH$3 &gt;= Inputs!$C$66, BH$3 &lt; Inputs!$C$66 + Inputs!$C$65), Inputs!$C$64, 0)</f>
        <v>0</v>
      </c>
      <c r="BI106" s="71">
        <f>IF(AND(BI$3 &gt;= Inputs!$C$66, BI$3 &lt; Inputs!$C$66 + Inputs!$C$65), Inputs!$C$64, 0)</f>
        <v>0</v>
      </c>
      <c r="BJ106" s="71">
        <f>IF(AND(BJ$3 &gt;= Inputs!$C$66, BJ$3 &lt; Inputs!$C$66 + Inputs!$C$65), Inputs!$C$64, 0)</f>
        <v>0</v>
      </c>
      <c r="BK106" s="71">
        <f>IF(AND(BK$3 &gt;= Inputs!$C$66, BK$3 &lt; Inputs!$C$66 + Inputs!$C$65), Inputs!$C$64, 0)</f>
        <v>0</v>
      </c>
      <c r="BL106" s="71">
        <f>IF(AND(BL$3 &gt;= Inputs!$C$66, BL$3 &lt; Inputs!$C$66 + Inputs!$C$65), Inputs!$C$64, 0)</f>
        <v>0</v>
      </c>
      <c r="BM106" s="71">
        <f>IF(AND(BM$3 &gt;= Inputs!$C$66, BM$3 &lt; Inputs!$C$66 + Inputs!$C$65), Inputs!$C$64, 0)</f>
        <v>0</v>
      </c>
      <c r="BN106" s="71">
        <f>IF(AND(BN$3 &gt;= Inputs!$C$66, BN$3 &lt; Inputs!$C$66 + Inputs!$C$65), Inputs!$C$64, 0)</f>
        <v>0</v>
      </c>
      <c r="BO106" s="71">
        <f>IF(AND(BO$3 &gt;= Inputs!$C$66, BO$3 &lt; Inputs!$C$66 + Inputs!$C$65), Inputs!$C$64, 0)</f>
        <v>0</v>
      </c>
      <c r="BP106" s="71">
        <f>IF(AND(BP$3 &gt;= Inputs!$C$66, BP$3 &lt; Inputs!$C$66 + Inputs!$C$65), Inputs!$C$64, 0)</f>
        <v>0</v>
      </c>
      <c r="BQ106" s="71">
        <f>IF(AND(BQ$3 &gt;= Inputs!$C$66, BQ$3 &lt; Inputs!$C$66 + Inputs!$C$65), Inputs!$C$64, 0)</f>
        <v>0</v>
      </c>
      <c r="BR106" s="71">
        <f>IF(AND(BR$3 &gt;= Inputs!$C$66, BR$3 &lt; Inputs!$C$66 + Inputs!$C$65), Inputs!$C$64, 0)</f>
        <v>0</v>
      </c>
      <c r="BS106" s="71">
        <f>IF(AND(BS$3 &gt;= Inputs!$C$66, BS$3 &lt; Inputs!$C$66 + Inputs!$C$65), Inputs!$C$64, 0)</f>
        <v>0</v>
      </c>
      <c r="BT106" s="71">
        <f>IF(AND(BT$3 &gt;= Inputs!$C$66, BT$3 &lt; Inputs!$C$66 + Inputs!$C$65), Inputs!$C$64, 0)</f>
        <v>0</v>
      </c>
      <c r="BU106" s="71">
        <f>IF(AND(BU$3 &gt;= Inputs!$C$66, BU$3 &lt; Inputs!$C$66 + Inputs!$C$65), Inputs!$C$64, 0)</f>
        <v>0</v>
      </c>
      <c r="BV106" s="71">
        <f>IF(AND(BV$3 &gt;= Inputs!$C$66, BV$3 &lt; Inputs!$C$66 + Inputs!$C$65), Inputs!$C$64, 0)</f>
        <v>0</v>
      </c>
      <c r="BW106" s="71">
        <f>IF(AND(BW$3 &gt;= Inputs!$C$66, BW$3 &lt; Inputs!$C$66 + Inputs!$C$65), Inputs!$C$64, 0)</f>
        <v>0</v>
      </c>
      <c r="BX106" s="71">
        <f>IF(AND(BX$3 &gt;= Inputs!$C$66, BX$3 &lt; Inputs!$C$66 + Inputs!$C$65), Inputs!$C$64, 0)</f>
        <v>0</v>
      </c>
      <c r="BY106" s="71">
        <f>IF(AND(BY$3 &gt;= Inputs!$C$66, BY$3 &lt; Inputs!$C$66 + Inputs!$C$65), Inputs!$C$64, 0)</f>
        <v>0</v>
      </c>
      <c r="BZ106" s="71">
        <f>IF(AND(BZ$3 &gt;= Inputs!$C$66, BZ$3 &lt; Inputs!$C$66 + Inputs!$C$65), Inputs!$C$64, 0)</f>
        <v>0</v>
      </c>
      <c r="CA106" s="71">
        <f>IF(AND(CA$3 &gt;= Inputs!$C$66, CA$3 &lt; Inputs!$C$66 + Inputs!$C$65), Inputs!$C$64, 0)</f>
        <v>0</v>
      </c>
      <c r="CB106" s="71">
        <f>IF(AND(CB$3 &gt;= Inputs!$C$66, CB$3 &lt; Inputs!$C$66 + Inputs!$C$65), Inputs!$C$64, 0)</f>
        <v>0</v>
      </c>
      <c r="CC106" s="71">
        <f>IF(AND(CC$3 &gt;= Inputs!$C$66, CC$3 &lt; Inputs!$C$66 + Inputs!$C$65), Inputs!$C$64, 0)</f>
        <v>0</v>
      </c>
      <c r="CD106" s="71">
        <f>IF(AND(CD$3 &gt;= Inputs!$C$66, CD$3 &lt; Inputs!$C$66 + Inputs!$C$65), Inputs!$C$64, 0)</f>
        <v>0</v>
      </c>
      <c r="CE106" s="71">
        <f>IF(AND(CE$3 &gt;= Inputs!$C$66, CE$3 &lt; Inputs!$C$66 + Inputs!$C$65), Inputs!$C$64, 0)</f>
        <v>0</v>
      </c>
      <c r="CF106" s="71">
        <f>IF(AND(CF$3 &gt;= Inputs!$C$66, CF$3 &lt; Inputs!$C$66 + Inputs!$C$65), Inputs!$C$64, 0)</f>
        <v>0</v>
      </c>
      <c r="CG106" s="71">
        <f>IF(AND(CG$3 &gt;= Inputs!$C$66, CG$3 &lt; Inputs!$C$66 + Inputs!$C$65), Inputs!$C$64, 0)</f>
        <v>0</v>
      </c>
      <c r="CH106" s="71">
        <f>IF(AND(CH$3 &gt;= Inputs!$C$66, CH$3 &lt; Inputs!$C$66 + Inputs!$C$65), Inputs!$C$64, 0)</f>
        <v>0</v>
      </c>
      <c r="CI106" s="71">
        <f>IF(AND(CI$3 &gt;= Inputs!$C$66, CI$3 &lt; Inputs!$C$66 + Inputs!$C$65), Inputs!$C$64, 0)</f>
        <v>0</v>
      </c>
      <c r="CJ106" s="71">
        <f>IF(AND(CJ$3 &gt;= Inputs!$C$66, CJ$3 &lt; Inputs!$C$66 + Inputs!$C$65), Inputs!$C$64, 0)</f>
        <v>0</v>
      </c>
      <c r="CK106" s="71">
        <f>IF(AND(CK$3 &gt;= Inputs!$C$66, CK$3 &lt; Inputs!$C$66 + Inputs!$C$65), Inputs!$C$64, 0)</f>
        <v>0</v>
      </c>
      <c r="CL106" s="71">
        <f>IF(AND(CL$3 &gt;= Inputs!$C$66, CL$3 &lt; Inputs!$C$66 + Inputs!$C$65), Inputs!$C$64, 0)</f>
        <v>0</v>
      </c>
      <c r="CM106" s="71">
        <f>IF(AND(CM$3 &gt;= Inputs!$C$66, CM$3 &lt; Inputs!$C$66 + Inputs!$C$65), Inputs!$C$64, 0)</f>
        <v>0</v>
      </c>
      <c r="CN106" s="71">
        <f>IF(AND(CN$3 &gt;= Inputs!$C$66, CN$3 &lt; Inputs!$C$66 + Inputs!$C$65), Inputs!$C$64, 0)</f>
        <v>0</v>
      </c>
      <c r="CO106" s="71">
        <f>IF(AND(CO$3 &gt;= Inputs!$C$66, CO$3 &lt; Inputs!$C$66 + Inputs!$C$65), Inputs!$C$64, 0)</f>
        <v>0</v>
      </c>
      <c r="CP106" s="71">
        <f>IF(AND(CP$3 &gt;= Inputs!$C$66, CP$3 &lt; Inputs!$C$66 + Inputs!$C$65), Inputs!$C$64, 0)</f>
        <v>0</v>
      </c>
      <c r="CQ106" s="71">
        <f>IF(AND(CQ$3 &gt;= Inputs!$C$66, CQ$3 &lt; Inputs!$C$66 + Inputs!$C$65), Inputs!$C$64, 0)</f>
        <v>0</v>
      </c>
      <c r="CR106" s="71">
        <f>IF(AND(CR$3 &gt;= Inputs!$C$66, CR$3 &lt; Inputs!$C$66 + Inputs!$C$65), Inputs!$C$64, 0)</f>
        <v>0</v>
      </c>
      <c r="CS106" s="71">
        <f>IF(AND(CS$3 &gt;= Inputs!$C$66, CS$3 &lt; Inputs!$C$66 + Inputs!$C$65), Inputs!$C$64, 0)</f>
        <v>0</v>
      </c>
      <c r="CT106" s="71">
        <f>IF(AND(CT$3 &gt;= Inputs!$C$66, CT$3 &lt; Inputs!$C$66 + Inputs!$C$65), Inputs!$C$64, 0)</f>
        <v>0</v>
      </c>
      <c r="CU106" s="71">
        <f>IF(AND(CU$3 &gt;= Inputs!$C$66, CU$3 &lt; Inputs!$C$66 + Inputs!$C$65), Inputs!$C$64, 0)</f>
        <v>0</v>
      </c>
      <c r="CV106" s="71">
        <f>IF(AND(CV$3 &gt;= Inputs!$C$66, CV$3 &lt; Inputs!$C$66 + Inputs!$C$65), Inputs!$C$64, 0)</f>
        <v>0</v>
      </c>
      <c r="CW106" s="71">
        <f>IF(AND(CW$3 &gt;= Inputs!$C$66, CW$3 &lt; Inputs!$C$66 + Inputs!$C$65), Inputs!$C$64, 0)</f>
        <v>0</v>
      </c>
      <c r="CX106" s="71">
        <f>IF(AND(CX$3 &gt;= Inputs!$C$66, CX$3 &lt; Inputs!$C$66 + Inputs!$C$65), Inputs!$C$64, 0)</f>
        <v>0</v>
      </c>
      <c r="CY106" s="71">
        <f>IF(AND(CY$3 &gt;= Inputs!$C$66, CY$3 &lt; Inputs!$C$66 + Inputs!$C$65), Inputs!$C$64, 0)</f>
        <v>0</v>
      </c>
    </row>
    <row r="107" spans="1:103" s="68" customFormat="1" ht="12.75" customHeight="1" x14ac:dyDescent="0.2">
      <c r="A107" s="306"/>
      <c r="B107" s="69" t="s">
        <v>275</v>
      </c>
      <c r="C107" s="72">
        <f t="shared" si="25"/>
        <v>0</v>
      </c>
      <c r="D107" s="71">
        <f>IF(Inputs!$C$69="Yes",IF(D$3&lt;='Income Calcs'!$H$43,'Income Calcs'!$G$43,0)+IF(D$4&lt;='Income Calcs'!$H$47,'Income Calcs'!$G$47,0)+IF(D$3&lt;='Income Calcs'!$H$51,'Income Calcs'!$G$51,0)+IF(D$3&lt;='Income Calcs'!$H$55,'Income Calcs'!$G$55,0),0)</f>
        <v>0</v>
      </c>
      <c r="E107" s="71">
        <f>IF(Inputs!$C$69="Yes",IF(E$3&lt;='Income Calcs'!$H$43,'Income Calcs'!$G$43,0)+IF(E$4&lt;='Income Calcs'!$H$47,'Income Calcs'!$G$47,0)+IF(E$3&lt;='Income Calcs'!$H$51,'Income Calcs'!$G$51,0)+IF(E$3&lt;='Income Calcs'!$H$55,'Income Calcs'!$G$55,0),0)</f>
        <v>0</v>
      </c>
      <c r="F107" s="71">
        <f>IF(Inputs!$C$69="Yes",IF(F$3&lt;='Income Calcs'!$H$43,'Income Calcs'!$G$43,0)+IF(F$4&lt;='Income Calcs'!$H$47,'Income Calcs'!$G$47,0)+IF(F$3&lt;='Income Calcs'!$H$51,'Income Calcs'!$G$51,0)+IF(F$3&lt;='Income Calcs'!$H$55,'Income Calcs'!$G$55,0),0)</f>
        <v>0</v>
      </c>
      <c r="G107" s="71">
        <f>IF(Inputs!$C$69="Yes",IF(G$3&lt;='Income Calcs'!$H$43,'Income Calcs'!$G$43,0)+IF(G$4&lt;='Income Calcs'!$H$47,'Income Calcs'!$G$47,0)+IF(G$3&lt;='Income Calcs'!$H$51,'Income Calcs'!$G$51,0)+IF(G$3&lt;='Income Calcs'!$H$55,'Income Calcs'!$G$55,0),0)</f>
        <v>0</v>
      </c>
      <c r="H107" s="71">
        <f>IF(Inputs!$C$69="Yes",IF(H$3&lt;='Income Calcs'!$H$43,'Income Calcs'!$G$43,0)+IF(H$4&lt;='Income Calcs'!$H$47,'Income Calcs'!$G$47,0)+IF(H$3&lt;='Income Calcs'!$H$51,'Income Calcs'!$G$51,0)+IF(H$3&lt;='Income Calcs'!$H$55,'Income Calcs'!$G$55,0),0)</f>
        <v>0</v>
      </c>
      <c r="I107" s="71">
        <f>IF(Inputs!$C$69="Yes",IF(I$3&lt;='Income Calcs'!$H$43,'Income Calcs'!$G$43,0)+IF(I$4&lt;='Income Calcs'!$H$47,'Income Calcs'!$G$47,0)+IF(I$3&lt;='Income Calcs'!$H$51,'Income Calcs'!$G$51,0)+IF(I$3&lt;='Income Calcs'!$H$55,'Income Calcs'!$G$55,0),0)</f>
        <v>0</v>
      </c>
      <c r="J107" s="71">
        <f>IF(Inputs!$C$69="Yes",IF(J$3&lt;='Income Calcs'!$H$43,'Income Calcs'!$G$43,0)+IF(J$4&lt;='Income Calcs'!$H$47,'Income Calcs'!$G$47,0)+IF(J$3&lt;='Income Calcs'!$H$51,'Income Calcs'!$G$51,0)+IF(J$3&lt;='Income Calcs'!$H$55,'Income Calcs'!$G$55,0),0)</f>
        <v>0</v>
      </c>
      <c r="K107" s="71">
        <f>IF(Inputs!$C$69="Yes",IF(K$3&lt;='Income Calcs'!$H$43,'Income Calcs'!$G$43,0)+IF(K$4&lt;='Income Calcs'!$H$47,'Income Calcs'!$G$47,0)+IF(K$3&lt;='Income Calcs'!$H$51,'Income Calcs'!$G$51,0)+IF(K$3&lt;='Income Calcs'!$H$55,'Income Calcs'!$G$55,0),0)</f>
        <v>0</v>
      </c>
      <c r="L107" s="71">
        <f>IF(Inputs!$C$69="Yes",IF(L$3&lt;='Income Calcs'!$H$43,'Income Calcs'!$G$43,0)+IF(L$4&lt;='Income Calcs'!$H$47,'Income Calcs'!$G$47,0)+IF(L$3&lt;='Income Calcs'!$H$51,'Income Calcs'!$G$51,0)+IF(L$3&lt;='Income Calcs'!$H$55,'Income Calcs'!$G$55,0),0)</f>
        <v>0</v>
      </c>
      <c r="M107" s="71">
        <f>IF(Inputs!$C$69="Yes",IF(M$3&lt;='Income Calcs'!$H$43,'Income Calcs'!$G$43,0)+IF(M$4&lt;='Income Calcs'!$H$47,'Income Calcs'!$G$47,0)+IF(M$3&lt;='Income Calcs'!$H$51,'Income Calcs'!$G$51,0)+IF(M$3&lt;='Income Calcs'!$H$55,'Income Calcs'!$G$55,0),0)</f>
        <v>0</v>
      </c>
      <c r="N107" s="71">
        <f>IF(Inputs!$C$69="Yes",IF(N$3&lt;='Income Calcs'!$H$43,'Income Calcs'!$G$43,0)+IF(N$4&lt;='Income Calcs'!$H$47,'Income Calcs'!$G$47,0)+IF(N$3&lt;='Income Calcs'!$H$51,'Income Calcs'!$G$51,0)+IF(N$3&lt;='Income Calcs'!$H$55,'Income Calcs'!$G$55,0),0)</f>
        <v>0</v>
      </c>
      <c r="O107" s="71">
        <f>IF(Inputs!$C$69="Yes",IF(O$3&lt;='Income Calcs'!$H$43,'Income Calcs'!$G$43,0)+IF(O$4&lt;='Income Calcs'!$H$47,'Income Calcs'!$G$47,0)+IF(O$3&lt;='Income Calcs'!$H$51,'Income Calcs'!$G$51,0)+IF(O$3&lt;='Income Calcs'!$H$55,'Income Calcs'!$G$55,0),0)</f>
        <v>0</v>
      </c>
      <c r="P107" s="71">
        <f>IF(Inputs!$C$69="Yes",IF(P$3&lt;='Income Calcs'!$H$43,'Income Calcs'!$G$43,0)+IF(P$4&lt;='Income Calcs'!$H$47,'Income Calcs'!$G$47,0)+IF(P$3&lt;='Income Calcs'!$H$51,'Income Calcs'!$G$51,0)+IF(P$3&lt;='Income Calcs'!$H$55,'Income Calcs'!$G$55,0),0)</f>
        <v>0</v>
      </c>
      <c r="Q107" s="71">
        <f>IF(Inputs!$C$69="Yes",IF(Q$3&lt;='Income Calcs'!$H$43,'Income Calcs'!$G$43,0)+IF(Q$4&lt;='Income Calcs'!$H$47,'Income Calcs'!$G$47,0)+IF(Q$3&lt;='Income Calcs'!$H$51,'Income Calcs'!$G$51,0)+IF(Q$3&lt;='Income Calcs'!$H$55,'Income Calcs'!$G$55,0),0)</f>
        <v>0</v>
      </c>
      <c r="R107" s="71">
        <f>IF(Inputs!$C$69="Yes",IF(R$3&lt;='Income Calcs'!$H$43,'Income Calcs'!$G$43,0)+IF(R$4&lt;='Income Calcs'!$H$47,'Income Calcs'!$G$47,0)+IF(R$3&lt;='Income Calcs'!$H$51,'Income Calcs'!$G$51,0)+IF(R$3&lt;='Income Calcs'!$H$55,'Income Calcs'!$G$55,0),0)</f>
        <v>0</v>
      </c>
      <c r="S107" s="71">
        <f>IF(Inputs!$C$69="Yes",IF(S$3&lt;='Income Calcs'!$H$43,'Income Calcs'!$G$43,0)+IF(S$4&lt;='Income Calcs'!$H$47,'Income Calcs'!$G$47,0)+IF(S$3&lt;='Income Calcs'!$H$51,'Income Calcs'!$G$51,0)+IF(S$3&lt;='Income Calcs'!$H$55,'Income Calcs'!$G$55,0),0)</f>
        <v>0</v>
      </c>
      <c r="T107" s="71">
        <f>IF(Inputs!$C$69="Yes",IF(T$3&lt;='Income Calcs'!$H$43,'Income Calcs'!$G$43,0)+IF(T$4&lt;='Income Calcs'!$H$47,'Income Calcs'!$G$47,0)+IF(T$3&lt;='Income Calcs'!$H$51,'Income Calcs'!$G$51,0)+IF(T$3&lt;='Income Calcs'!$H$55,'Income Calcs'!$G$55,0),0)</f>
        <v>0</v>
      </c>
      <c r="U107" s="71">
        <f>IF(Inputs!$C$69="Yes",IF(U$3&lt;='Income Calcs'!$H$43,'Income Calcs'!$G$43,0)+IF(U$4&lt;='Income Calcs'!$H$47,'Income Calcs'!$G$47,0)+IF(U$3&lt;='Income Calcs'!$H$51,'Income Calcs'!$G$51,0)+IF(U$3&lt;='Income Calcs'!$H$55,'Income Calcs'!$G$55,0),0)</f>
        <v>0</v>
      </c>
      <c r="V107" s="71">
        <f>IF(Inputs!$C$69="Yes",IF(V$3&lt;='Income Calcs'!$H$43,'Income Calcs'!$G$43,0)+IF(V$4&lt;='Income Calcs'!$H$47,'Income Calcs'!$G$47,0)+IF(V$3&lt;='Income Calcs'!$H$51,'Income Calcs'!$G$51,0)+IF(V$3&lt;='Income Calcs'!$H$55,'Income Calcs'!$G$55,0),0)</f>
        <v>0</v>
      </c>
      <c r="W107" s="71">
        <f>IF(Inputs!$C$69="Yes",IF(W$3&lt;='Income Calcs'!$H$43,'Income Calcs'!$G$43,0)+IF(W$4&lt;='Income Calcs'!$H$47,'Income Calcs'!$G$47,0)+IF(W$3&lt;='Income Calcs'!$H$51,'Income Calcs'!$G$51,0)+IF(W$3&lt;='Income Calcs'!$H$55,'Income Calcs'!$G$55,0),0)</f>
        <v>0</v>
      </c>
      <c r="X107" s="71">
        <f>IF(Inputs!$C$69="Yes",IF(X$3&lt;='Income Calcs'!$H$43,'Income Calcs'!$G$43,0)+IF(X$4&lt;='Income Calcs'!$H$47,'Income Calcs'!$G$47,0)+IF(X$3&lt;='Income Calcs'!$H$51,'Income Calcs'!$G$51,0)+IF(X$3&lt;='Income Calcs'!$H$55,'Income Calcs'!$G$55,0),0)</f>
        <v>0</v>
      </c>
      <c r="Y107" s="71">
        <f>IF(Inputs!$C$69="Yes",IF(Y$3&lt;='Income Calcs'!$H$43,'Income Calcs'!$G$43,0)+IF(Y$4&lt;='Income Calcs'!$H$47,'Income Calcs'!$G$47,0)+IF(Y$3&lt;='Income Calcs'!$H$51,'Income Calcs'!$G$51,0)+IF(Y$3&lt;='Income Calcs'!$H$55,'Income Calcs'!$G$55,0),0)</f>
        <v>0</v>
      </c>
      <c r="Z107" s="71">
        <f>IF(Inputs!$C$69="Yes",IF(Z$3&lt;='Income Calcs'!$H$43,'Income Calcs'!$G$43,0)+IF(Z$4&lt;='Income Calcs'!$H$47,'Income Calcs'!$G$47,0)+IF(Z$3&lt;='Income Calcs'!$H$51,'Income Calcs'!$G$51,0)+IF(Z$3&lt;='Income Calcs'!$H$55,'Income Calcs'!$G$55,0),0)</f>
        <v>0</v>
      </c>
      <c r="AA107" s="71">
        <f>IF(Inputs!$C$69="Yes",IF(AA$3&lt;='Income Calcs'!$H$43,'Income Calcs'!$G$43,0)+IF(AA$4&lt;='Income Calcs'!$H$47,'Income Calcs'!$G$47,0)+IF(AA$3&lt;='Income Calcs'!$H$51,'Income Calcs'!$G$51,0)+IF(AA$3&lt;='Income Calcs'!$H$55,'Income Calcs'!$G$55,0),0)</f>
        <v>0</v>
      </c>
      <c r="AB107" s="71">
        <f>IF(Inputs!$C$69="Yes",IF(AB$3&lt;='Income Calcs'!$H$43,'Income Calcs'!$G$43,0)+IF(AB$4&lt;='Income Calcs'!$H$47,'Income Calcs'!$G$47,0)+IF(AB$3&lt;='Income Calcs'!$H$51,'Income Calcs'!$G$51,0)+IF(AB$3&lt;='Income Calcs'!$H$55,'Income Calcs'!$G$55,0),0)</f>
        <v>0</v>
      </c>
      <c r="AC107" s="71">
        <f>IF(Inputs!$C$69="Yes",IF(AC$3&lt;='Income Calcs'!$H$43,'Income Calcs'!$G$43,0)+IF(AC$4&lt;='Income Calcs'!$H$47,'Income Calcs'!$G$47,0)+IF(AC$3&lt;='Income Calcs'!$H$51,'Income Calcs'!$G$51,0)+IF(AC$3&lt;='Income Calcs'!$H$55,'Income Calcs'!$G$55,0),0)</f>
        <v>0</v>
      </c>
      <c r="AD107" s="71">
        <f>IF(Inputs!$C$69="Yes",IF(AD$3&lt;='Income Calcs'!$H$43,'Income Calcs'!$G$43,0)+IF(AD$4&lt;='Income Calcs'!$H$47,'Income Calcs'!$G$47,0)+IF(AD$3&lt;='Income Calcs'!$H$51,'Income Calcs'!$G$51,0)+IF(AD$3&lt;='Income Calcs'!$H$55,'Income Calcs'!$G$55,0),0)</f>
        <v>0</v>
      </c>
      <c r="AE107" s="71">
        <f>IF(Inputs!$C$69="Yes",IF(AE$3&lt;='Income Calcs'!$H$43,'Income Calcs'!$G$43,0)+IF(AE$4&lt;='Income Calcs'!$H$47,'Income Calcs'!$G$47,0)+IF(AE$3&lt;='Income Calcs'!$H$51,'Income Calcs'!$G$51,0)+IF(AE$3&lt;='Income Calcs'!$H$55,'Income Calcs'!$G$55,0),0)</f>
        <v>0</v>
      </c>
      <c r="AF107" s="71">
        <f>IF(Inputs!$C$69="Yes",IF(AF$3&lt;='Income Calcs'!$H$43,'Income Calcs'!$G$43,0)+IF(AF$4&lt;='Income Calcs'!$H$47,'Income Calcs'!$G$47,0)+IF(AF$3&lt;='Income Calcs'!$H$51,'Income Calcs'!$G$51,0)+IF(AF$3&lt;='Income Calcs'!$H$55,'Income Calcs'!$G$55,0),0)</f>
        <v>0</v>
      </c>
      <c r="AG107" s="71">
        <f>IF(Inputs!$C$69="Yes",IF(AG$3&lt;='Income Calcs'!$H$43,'Income Calcs'!$G$43,0)+IF(AG$4&lt;='Income Calcs'!$H$47,'Income Calcs'!$G$47,0)+IF(AG$3&lt;='Income Calcs'!$H$51,'Income Calcs'!$G$51,0)+IF(AG$3&lt;='Income Calcs'!$H$55,'Income Calcs'!$G$55,0),0)</f>
        <v>0</v>
      </c>
      <c r="AH107" s="71">
        <f>IF(Inputs!$C$69="Yes",IF(AH$3&lt;='Income Calcs'!$H$43,'Income Calcs'!$G$43,0)+IF(AH$4&lt;='Income Calcs'!$H$47,'Income Calcs'!$G$47,0)+IF(AH$3&lt;='Income Calcs'!$H$51,'Income Calcs'!$G$51,0)+IF(AH$3&lt;='Income Calcs'!$H$55,'Income Calcs'!$G$55,0),0)</f>
        <v>0</v>
      </c>
      <c r="AI107" s="71">
        <f>IF(Inputs!$C$69="Yes",IF(AI$3&lt;='Income Calcs'!$H$43,'Income Calcs'!$G$43,0)+IF(AI$4&lt;='Income Calcs'!$H$47,'Income Calcs'!$G$47,0)+IF(AI$3&lt;='Income Calcs'!$H$51,'Income Calcs'!$G$51,0)+IF(AI$3&lt;='Income Calcs'!$H$55,'Income Calcs'!$G$55,0),0)</f>
        <v>0</v>
      </c>
      <c r="AJ107" s="71">
        <f>IF(Inputs!$C$69="Yes",IF(AJ$3&lt;='Income Calcs'!$H$43,'Income Calcs'!$G$43,0)+IF(AJ$4&lt;='Income Calcs'!$H$47,'Income Calcs'!$G$47,0)+IF(AJ$3&lt;='Income Calcs'!$H$51,'Income Calcs'!$G$51,0)+IF(AJ$3&lt;='Income Calcs'!$H$55,'Income Calcs'!$G$55,0),0)</f>
        <v>0</v>
      </c>
      <c r="AK107" s="71">
        <f>IF(Inputs!$C$69="Yes",IF(AK$3&lt;='Income Calcs'!$H$43,'Income Calcs'!$G$43,0)+IF(AK$4&lt;='Income Calcs'!$H$47,'Income Calcs'!$G$47,0)+IF(AK$3&lt;='Income Calcs'!$H$51,'Income Calcs'!$G$51,0)+IF(AK$3&lt;='Income Calcs'!$H$55,'Income Calcs'!$G$55,0),0)</f>
        <v>0</v>
      </c>
      <c r="AL107" s="71">
        <f>IF(Inputs!$C$69="Yes",IF(AL$3&lt;='Income Calcs'!$H$43,'Income Calcs'!$G$43,0)+IF(AL$4&lt;='Income Calcs'!$H$47,'Income Calcs'!$G$47,0)+IF(AL$3&lt;='Income Calcs'!$H$51,'Income Calcs'!$G$51,0)+IF(AL$3&lt;='Income Calcs'!$H$55,'Income Calcs'!$G$55,0),0)</f>
        <v>0</v>
      </c>
      <c r="AM107" s="71">
        <f>IF(Inputs!$C$69="Yes",IF(AM$3&lt;='Income Calcs'!$H$43,'Income Calcs'!$G$43,0)+IF(AM$4&lt;='Income Calcs'!$H$47,'Income Calcs'!$G$47,0)+IF(AM$3&lt;='Income Calcs'!$H$51,'Income Calcs'!$G$51,0)+IF(AM$3&lt;='Income Calcs'!$H$55,'Income Calcs'!$G$55,0),0)</f>
        <v>0</v>
      </c>
      <c r="AN107" s="71">
        <f>IF(Inputs!$C$69="Yes",IF(AN$3&lt;='Income Calcs'!$H$43,'Income Calcs'!$G$43,0)+IF(AN$4&lt;='Income Calcs'!$H$47,'Income Calcs'!$G$47,0)+IF(AN$3&lt;='Income Calcs'!$H$51,'Income Calcs'!$G$51,0)+IF(AN$3&lt;='Income Calcs'!$H$55,'Income Calcs'!$G$55,0),0)</f>
        <v>0</v>
      </c>
      <c r="AO107" s="71">
        <f>IF(Inputs!$C$69="Yes",IF(AO$3&lt;='Income Calcs'!$H$43,'Income Calcs'!$G$43,0)+IF(AO$4&lt;='Income Calcs'!$H$47,'Income Calcs'!$G$47,0)+IF(AO$3&lt;='Income Calcs'!$H$51,'Income Calcs'!$G$51,0)+IF(AO$3&lt;='Income Calcs'!$H$55,'Income Calcs'!$G$55,0),0)</f>
        <v>0</v>
      </c>
      <c r="AP107" s="71">
        <f>IF(Inputs!$C$69="Yes",IF(AP$3&lt;='Income Calcs'!$H$43,'Income Calcs'!$G$43,0)+IF(AP$4&lt;='Income Calcs'!$H$47,'Income Calcs'!$G$47,0)+IF(AP$3&lt;='Income Calcs'!$H$51,'Income Calcs'!$G$51,0)+IF(AP$3&lt;='Income Calcs'!$H$55,'Income Calcs'!$G$55,0),0)</f>
        <v>0</v>
      </c>
      <c r="AQ107" s="71">
        <f>IF(Inputs!$C$69="Yes",IF(AQ$3&lt;='Income Calcs'!$H$43,'Income Calcs'!$G$43,0)+IF(AQ$4&lt;='Income Calcs'!$H$47,'Income Calcs'!$G$47,0)+IF(AQ$3&lt;='Income Calcs'!$H$51,'Income Calcs'!$G$51,0)+IF(AQ$3&lt;='Income Calcs'!$H$55,'Income Calcs'!$G$55,0),0)</f>
        <v>0</v>
      </c>
      <c r="AR107" s="71">
        <f>IF(Inputs!$C$69="Yes",IF(AR$3&lt;='Income Calcs'!$H$43,'Income Calcs'!$G$43,0)+IF(AR$4&lt;='Income Calcs'!$H$47,'Income Calcs'!$G$47,0)+IF(AR$3&lt;='Income Calcs'!$H$51,'Income Calcs'!$G$51,0)+IF(AR$3&lt;='Income Calcs'!$H$55,'Income Calcs'!$G$55,0),0)</f>
        <v>0</v>
      </c>
      <c r="AS107" s="71">
        <f>IF(Inputs!$C$69="Yes",IF(AS$3&lt;='Income Calcs'!$H$43,'Income Calcs'!$G$43,0)+IF(AS$4&lt;='Income Calcs'!$H$47,'Income Calcs'!$G$47,0)+IF(AS$3&lt;='Income Calcs'!$H$51,'Income Calcs'!$G$51,0)+IF(AS$3&lt;='Income Calcs'!$H$55,'Income Calcs'!$G$55,0),0)</f>
        <v>0</v>
      </c>
      <c r="AT107" s="71">
        <f>IF(Inputs!$C$69="Yes",IF(AT$3&lt;='Income Calcs'!$H$43,'Income Calcs'!$G$43,0)+IF(AT$4&lt;='Income Calcs'!$H$47,'Income Calcs'!$G$47,0)+IF(AT$3&lt;='Income Calcs'!$H$51,'Income Calcs'!$G$51,0)+IF(AT$3&lt;='Income Calcs'!$H$55,'Income Calcs'!$G$55,0),0)</f>
        <v>0</v>
      </c>
      <c r="AU107" s="71">
        <f>IF(Inputs!$C$69="Yes",IF(AU$3&lt;='Income Calcs'!$H$43,'Income Calcs'!$G$43,0)+IF(AU$4&lt;='Income Calcs'!$H$47,'Income Calcs'!$G$47,0)+IF(AU$3&lt;='Income Calcs'!$H$51,'Income Calcs'!$G$51,0)+IF(AU$3&lt;='Income Calcs'!$H$55,'Income Calcs'!$G$55,0),0)</f>
        <v>0</v>
      </c>
      <c r="AV107" s="71">
        <f>IF(Inputs!$C$69="Yes",IF(AV$3&lt;='Income Calcs'!$H$43,'Income Calcs'!$G$43,0)+IF(AV$4&lt;='Income Calcs'!$H$47,'Income Calcs'!$G$47,0)+IF(AV$3&lt;='Income Calcs'!$H$51,'Income Calcs'!$G$51,0)+IF(AV$3&lt;='Income Calcs'!$H$55,'Income Calcs'!$G$55,0),0)</f>
        <v>0</v>
      </c>
      <c r="AW107" s="71">
        <f>IF(Inputs!$C$69="Yes",IF(AW$3&lt;='Income Calcs'!$H$43,'Income Calcs'!$G$43,0)+IF(AW$4&lt;='Income Calcs'!$H$47,'Income Calcs'!$G$47,0)+IF(AW$3&lt;='Income Calcs'!$H$51,'Income Calcs'!$G$51,0)+IF(AW$3&lt;='Income Calcs'!$H$55,'Income Calcs'!$G$55,0),0)</f>
        <v>0</v>
      </c>
      <c r="AX107" s="71">
        <f>IF(Inputs!$C$69="Yes",IF(AX$3&lt;='Income Calcs'!$H$43,'Income Calcs'!$G$43,0)+IF(AX$4&lt;='Income Calcs'!$H$47,'Income Calcs'!$G$47,0)+IF(AX$3&lt;='Income Calcs'!$H$51,'Income Calcs'!$G$51,0)+IF(AX$3&lt;='Income Calcs'!$H$55,'Income Calcs'!$G$55,0),0)</f>
        <v>0</v>
      </c>
      <c r="AY107" s="71">
        <f>IF(Inputs!$C$69="Yes",IF(AY$3&lt;='Income Calcs'!$H$43,'Income Calcs'!$G$43,0)+IF(AY$4&lt;='Income Calcs'!$H$47,'Income Calcs'!$G$47,0)+IF(AY$3&lt;='Income Calcs'!$H$51,'Income Calcs'!$G$51,0)+IF(AY$3&lt;='Income Calcs'!$H$55,'Income Calcs'!$G$55,0),0)</f>
        <v>0</v>
      </c>
      <c r="AZ107" s="71">
        <f>IF(Inputs!$C$69="Yes",IF(AZ$3&lt;='Income Calcs'!$H$43,'Income Calcs'!$G$43,0)+IF(AZ$4&lt;='Income Calcs'!$H$47,'Income Calcs'!$G$47,0)+IF(AZ$3&lt;='Income Calcs'!$H$51,'Income Calcs'!$G$51,0)+IF(AZ$3&lt;='Income Calcs'!$H$55,'Income Calcs'!$G$55,0),0)</f>
        <v>0</v>
      </c>
      <c r="BA107" s="71">
        <f>IF(Inputs!$C$69="Yes",IF(BA$3&lt;='Income Calcs'!$H$43,'Income Calcs'!$G$43,0)+IF(BA$4&lt;='Income Calcs'!$H$47,'Income Calcs'!$G$47,0)+IF(BA$3&lt;='Income Calcs'!$H$51,'Income Calcs'!$G$51,0)+IF(BA$3&lt;='Income Calcs'!$H$55,'Income Calcs'!$G$55,0),0)</f>
        <v>0</v>
      </c>
      <c r="BB107" s="71">
        <f>IF(Inputs!$C$69="Yes",IF(BB$3&lt;='Income Calcs'!$H$43,'Income Calcs'!$G$43,0)+IF(BB$4&lt;='Income Calcs'!$H$47,'Income Calcs'!$G$47,0)+IF(BB$3&lt;='Income Calcs'!$H$51,'Income Calcs'!$G$51,0)+IF(BB$3&lt;='Income Calcs'!$H$55,'Income Calcs'!$G$55,0),0)</f>
        <v>0</v>
      </c>
      <c r="BC107" s="71">
        <f>IF(Inputs!$C$69="Yes",IF(BC$3&lt;='Income Calcs'!$H$43,'Income Calcs'!$G$43,0)+IF(BC$4&lt;='Income Calcs'!$H$47,'Income Calcs'!$G$47,0)+IF(BC$3&lt;='Income Calcs'!$H$51,'Income Calcs'!$G$51,0)+IF(BC$3&lt;='Income Calcs'!$H$55,'Income Calcs'!$G$55,0),0)</f>
        <v>0</v>
      </c>
      <c r="BD107" s="71">
        <f>IF(Inputs!$C$69="Yes",IF(BD$3&lt;='Income Calcs'!$H$43,'Income Calcs'!$G$43,0)+IF(BD$4&lt;='Income Calcs'!$H$47,'Income Calcs'!$G$47,0)+IF(BD$3&lt;='Income Calcs'!$H$51,'Income Calcs'!$G$51,0)+IF(BD$3&lt;='Income Calcs'!$H$55,'Income Calcs'!$G$55,0),0)</f>
        <v>0</v>
      </c>
      <c r="BE107" s="71">
        <f>IF(Inputs!$C$69="Yes",IF(BE$3&lt;='Income Calcs'!$H$43,'Income Calcs'!$G$43,0)+IF(BE$4&lt;='Income Calcs'!$H$47,'Income Calcs'!$G$47,0)+IF(BE$3&lt;='Income Calcs'!$H$51,'Income Calcs'!$G$51,0)+IF(BE$3&lt;='Income Calcs'!$H$55,'Income Calcs'!$G$55,0),0)</f>
        <v>0</v>
      </c>
      <c r="BF107" s="71">
        <f>IF(Inputs!$C$69="Yes",IF(BF$3&lt;='Income Calcs'!$H$43,'Income Calcs'!$G$43,0)+IF(BF$4&lt;='Income Calcs'!$H$47,'Income Calcs'!$G$47,0)+IF(BF$3&lt;='Income Calcs'!$H$51,'Income Calcs'!$G$51,0)+IF(BF$3&lt;='Income Calcs'!$H$55,'Income Calcs'!$G$55,0),0)</f>
        <v>0</v>
      </c>
      <c r="BG107" s="71">
        <f>IF(Inputs!$C$69="Yes",IF(BG$3&lt;='Income Calcs'!$H$43,'Income Calcs'!$G$43,0)+IF(BG$4&lt;='Income Calcs'!$H$47,'Income Calcs'!$G$47,0)+IF(BG$3&lt;='Income Calcs'!$H$51,'Income Calcs'!$G$51,0)+IF(BG$3&lt;='Income Calcs'!$H$55,'Income Calcs'!$G$55,0),0)</f>
        <v>0</v>
      </c>
      <c r="BH107" s="71">
        <f>IF(Inputs!$C$69="Yes",IF(BH$3&lt;='Income Calcs'!$H$43,'Income Calcs'!$G$43,0)+IF(BH$4&lt;='Income Calcs'!$H$47,'Income Calcs'!$G$47,0)+IF(BH$3&lt;='Income Calcs'!$H$51,'Income Calcs'!$G$51,0)+IF(BH$3&lt;='Income Calcs'!$H$55,'Income Calcs'!$G$55,0),0)</f>
        <v>0</v>
      </c>
      <c r="BI107" s="71">
        <f>IF(Inputs!$C$69="Yes",IF(BI$3&lt;='Income Calcs'!$H$43,'Income Calcs'!$G$43,0)+IF(BI$4&lt;='Income Calcs'!$H$47,'Income Calcs'!$G$47,0)+IF(BI$3&lt;='Income Calcs'!$H$51,'Income Calcs'!$G$51,0)+IF(BI$3&lt;='Income Calcs'!$H$55,'Income Calcs'!$G$55,0),0)</f>
        <v>0</v>
      </c>
      <c r="BJ107" s="71">
        <f>IF(Inputs!$C$69="Yes",IF(BJ$3&lt;='Income Calcs'!$H$43,'Income Calcs'!$G$43,0)+IF(BJ$4&lt;='Income Calcs'!$H$47,'Income Calcs'!$G$47,0)+IF(BJ$3&lt;='Income Calcs'!$H$51,'Income Calcs'!$G$51,0)+IF(BJ$3&lt;='Income Calcs'!$H$55,'Income Calcs'!$G$55,0),0)</f>
        <v>0</v>
      </c>
      <c r="BK107" s="71">
        <f>IF(Inputs!$C$69="Yes",IF(BK$3&lt;='Income Calcs'!$H$43,'Income Calcs'!$G$43,0)+IF(BK$4&lt;='Income Calcs'!$H$47,'Income Calcs'!$G$47,0)+IF(BK$3&lt;='Income Calcs'!$H$51,'Income Calcs'!$G$51,0)+IF(BK$3&lt;='Income Calcs'!$H$55,'Income Calcs'!$G$55,0),0)</f>
        <v>0</v>
      </c>
      <c r="BL107" s="71">
        <f>IF(Inputs!$C$69="Yes",IF(BL$3&lt;='Income Calcs'!$H$43,'Income Calcs'!$G$43,0)+IF(BL$4&lt;='Income Calcs'!$H$47,'Income Calcs'!$G$47,0)+IF(BL$3&lt;='Income Calcs'!$H$51,'Income Calcs'!$G$51,0)+IF(BL$3&lt;='Income Calcs'!$H$55,'Income Calcs'!$G$55,0),0)</f>
        <v>0</v>
      </c>
      <c r="BM107" s="71">
        <f>IF(Inputs!$C$69="Yes",IF(BM$3&lt;='Income Calcs'!$H$43,'Income Calcs'!$G$43,0)+IF(BM$4&lt;='Income Calcs'!$H$47,'Income Calcs'!$G$47,0)+IF(BM$3&lt;='Income Calcs'!$H$51,'Income Calcs'!$G$51,0)+IF(BM$3&lt;='Income Calcs'!$H$55,'Income Calcs'!$G$55,0),0)</f>
        <v>0</v>
      </c>
      <c r="BN107" s="71">
        <f>IF(Inputs!$C$69="Yes",IF(BN$3&lt;='Income Calcs'!$H$43,'Income Calcs'!$G$43,0)+IF(BN$4&lt;='Income Calcs'!$H$47,'Income Calcs'!$G$47,0)+IF(BN$3&lt;='Income Calcs'!$H$51,'Income Calcs'!$G$51,0)+IF(BN$3&lt;='Income Calcs'!$H$55,'Income Calcs'!$G$55,0),0)</f>
        <v>0</v>
      </c>
      <c r="BO107" s="71">
        <f>IF(Inputs!$C$69="Yes",IF(BO$3&lt;='Income Calcs'!$H$43,'Income Calcs'!$G$43,0)+IF(BO$4&lt;='Income Calcs'!$H$47,'Income Calcs'!$G$47,0)+IF(BO$3&lt;='Income Calcs'!$H$51,'Income Calcs'!$G$51,0)+IF(BO$3&lt;='Income Calcs'!$H$55,'Income Calcs'!$G$55,0),0)</f>
        <v>0</v>
      </c>
      <c r="BP107" s="71">
        <f>IF(Inputs!$C$69="Yes",IF(BP$3&lt;='Income Calcs'!$H$43,'Income Calcs'!$G$43,0)+IF(BP$4&lt;='Income Calcs'!$H$47,'Income Calcs'!$G$47,0)+IF(BP$3&lt;='Income Calcs'!$H$51,'Income Calcs'!$G$51,0)+IF(BP$3&lt;='Income Calcs'!$H$55,'Income Calcs'!$G$55,0),0)</f>
        <v>0</v>
      </c>
      <c r="BQ107" s="71">
        <f>IF(Inputs!$C$69="Yes",IF(BQ$3&lt;='Income Calcs'!$H$43,'Income Calcs'!$G$43,0)+IF(BQ$4&lt;='Income Calcs'!$H$47,'Income Calcs'!$G$47,0)+IF(BQ$3&lt;='Income Calcs'!$H$51,'Income Calcs'!$G$51,0)+IF(BQ$3&lt;='Income Calcs'!$H$55,'Income Calcs'!$G$55,0),0)</f>
        <v>0</v>
      </c>
      <c r="BR107" s="71">
        <f>IF(Inputs!$C$69="Yes",IF(BR$3&lt;='Income Calcs'!$H$43,'Income Calcs'!$G$43,0)+IF(BR$4&lt;='Income Calcs'!$H$47,'Income Calcs'!$G$47,0)+IF(BR$3&lt;='Income Calcs'!$H$51,'Income Calcs'!$G$51,0)+IF(BR$3&lt;='Income Calcs'!$H$55,'Income Calcs'!$G$55,0),0)</f>
        <v>0</v>
      </c>
      <c r="BS107" s="71">
        <f>IF(Inputs!$C$69="Yes",IF(BS$3&lt;='Income Calcs'!$H$43,'Income Calcs'!$G$43,0)+IF(BS$4&lt;='Income Calcs'!$H$47,'Income Calcs'!$G$47,0)+IF(BS$3&lt;='Income Calcs'!$H$51,'Income Calcs'!$G$51,0)+IF(BS$3&lt;='Income Calcs'!$H$55,'Income Calcs'!$G$55,0),0)</f>
        <v>0</v>
      </c>
      <c r="BT107" s="71">
        <f>IF(Inputs!$C$69="Yes",IF(BT$3&lt;='Income Calcs'!$H$43,'Income Calcs'!$G$43,0)+IF(BT$4&lt;='Income Calcs'!$H$47,'Income Calcs'!$G$47,0)+IF(BT$3&lt;='Income Calcs'!$H$51,'Income Calcs'!$G$51,0)+IF(BT$3&lt;='Income Calcs'!$H$55,'Income Calcs'!$G$55,0),0)</f>
        <v>0</v>
      </c>
      <c r="BU107" s="71">
        <f>IF(Inputs!$C$69="Yes",IF(BU$3&lt;='Income Calcs'!$H$43,'Income Calcs'!$G$43,0)+IF(BU$4&lt;='Income Calcs'!$H$47,'Income Calcs'!$G$47,0)+IF(BU$3&lt;='Income Calcs'!$H$51,'Income Calcs'!$G$51,0)+IF(BU$3&lt;='Income Calcs'!$H$55,'Income Calcs'!$G$55,0),0)</f>
        <v>0</v>
      </c>
      <c r="BV107" s="71">
        <f>IF(Inputs!$C$69="Yes",IF(BV$3&lt;='Income Calcs'!$H$43,'Income Calcs'!$G$43,0)+IF(BV$4&lt;='Income Calcs'!$H$47,'Income Calcs'!$G$47,0)+IF(BV$3&lt;='Income Calcs'!$H$51,'Income Calcs'!$G$51,0)+IF(BV$3&lt;='Income Calcs'!$H$55,'Income Calcs'!$G$55,0),0)</f>
        <v>0</v>
      </c>
      <c r="BW107" s="71">
        <f>IF(Inputs!$C$69="Yes",IF(BW$3&lt;='Income Calcs'!$H$43,'Income Calcs'!$G$43,0)+IF(BW$4&lt;='Income Calcs'!$H$47,'Income Calcs'!$G$47,0)+IF(BW$3&lt;='Income Calcs'!$H$51,'Income Calcs'!$G$51,0)+IF(BW$3&lt;='Income Calcs'!$H$55,'Income Calcs'!$G$55,0),0)</f>
        <v>0</v>
      </c>
      <c r="BX107" s="71">
        <f>IF(Inputs!$C$69="Yes",IF(BX$3&lt;='Income Calcs'!$H$43,'Income Calcs'!$G$43,0)+IF(BX$4&lt;='Income Calcs'!$H$47,'Income Calcs'!$G$47,0)+IF(BX$3&lt;='Income Calcs'!$H$51,'Income Calcs'!$G$51,0)+IF(BX$3&lt;='Income Calcs'!$H$55,'Income Calcs'!$G$55,0),0)</f>
        <v>0</v>
      </c>
      <c r="BY107" s="71">
        <f>IF(Inputs!$C$69="Yes",IF(BY$3&lt;='Income Calcs'!$H$43,'Income Calcs'!$G$43,0)+IF(BY$4&lt;='Income Calcs'!$H$47,'Income Calcs'!$G$47,0)+IF(BY$3&lt;='Income Calcs'!$H$51,'Income Calcs'!$G$51,0)+IF(BY$3&lt;='Income Calcs'!$H$55,'Income Calcs'!$G$55,0),0)</f>
        <v>0</v>
      </c>
      <c r="BZ107" s="71">
        <f>IF(Inputs!$C$69="Yes",IF(BZ$3&lt;='Income Calcs'!$H$43,'Income Calcs'!$G$43,0)+IF(BZ$4&lt;='Income Calcs'!$H$47,'Income Calcs'!$G$47,0)+IF(BZ$3&lt;='Income Calcs'!$H$51,'Income Calcs'!$G$51,0)+IF(BZ$3&lt;='Income Calcs'!$H$55,'Income Calcs'!$G$55,0),0)</f>
        <v>0</v>
      </c>
      <c r="CA107" s="71">
        <f>IF(Inputs!$C$69="Yes",IF(CA$3&lt;='Income Calcs'!$H$43,'Income Calcs'!$G$43,0)+IF(CA$4&lt;='Income Calcs'!$H$47,'Income Calcs'!$G$47,0)+IF(CA$3&lt;='Income Calcs'!$H$51,'Income Calcs'!$G$51,0)+IF(CA$3&lt;='Income Calcs'!$H$55,'Income Calcs'!$G$55,0),0)</f>
        <v>0</v>
      </c>
      <c r="CB107" s="71">
        <f>IF(Inputs!$C$69="Yes",IF(CB$3&lt;='Income Calcs'!$H$43,'Income Calcs'!$G$43,0)+IF(CB$4&lt;='Income Calcs'!$H$47,'Income Calcs'!$G$47,0)+IF(CB$3&lt;='Income Calcs'!$H$51,'Income Calcs'!$G$51,0)+IF(CB$3&lt;='Income Calcs'!$H$55,'Income Calcs'!$G$55,0),0)</f>
        <v>0</v>
      </c>
      <c r="CC107" s="71">
        <f>IF(Inputs!$C$69="Yes",IF(CC$3&lt;='Income Calcs'!$H$43,'Income Calcs'!$G$43,0)+IF(CC$4&lt;='Income Calcs'!$H$47,'Income Calcs'!$G$47,0)+IF(CC$3&lt;='Income Calcs'!$H$51,'Income Calcs'!$G$51,0)+IF(CC$3&lt;='Income Calcs'!$H$55,'Income Calcs'!$G$55,0),0)</f>
        <v>0</v>
      </c>
      <c r="CD107" s="71">
        <f>IF(Inputs!$C$69="Yes",IF(CD$3&lt;='Income Calcs'!$H$43,'Income Calcs'!$G$43,0)+IF(CD$4&lt;='Income Calcs'!$H$47,'Income Calcs'!$G$47,0)+IF(CD$3&lt;='Income Calcs'!$H$51,'Income Calcs'!$G$51,0)+IF(CD$3&lt;='Income Calcs'!$H$55,'Income Calcs'!$G$55,0),0)</f>
        <v>0</v>
      </c>
      <c r="CE107" s="71">
        <f>IF(Inputs!$C$69="Yes",IF(CE$3&lt;='Income Calcs'!$H$43,'Income Calcs'!$G$43,0)+IF(CE$4&lt;='Income Calcs'!$H$47,'Income Calcs'!$G$47,0)+IF(CE$3&lt;='Income Calcs'!$H$51,'Income Calcs'!$G$51,0)+IF(CE$3&lt;='Income Calcs'!$H$55,'Income Calcs'!$G$55,0),0)</f>
        <v>0</v>
      </c>
      <c r="CF107" s="71">
        <f>IF(Inputs!$C$69="Yes",IF(CF$3&lt;='Income Calcs'!$H$43,'Income Calcs'!$G$43,0)+IF(CF$4&lt;='Income Calcs'!$H$47,'Income Calcs'!$G$47,0)+IF(CF$3&lt;='Income Calcs'!$H$51,'Income Calcs'!$G$51,0)+IF(CF$3&lt;='Income Calcs'!$H$55,'Income Calcs'!$G$55,0),0)</f>
        <v>0</v>
      </c>
      <c r="CG107" s="71">
        <f>IF(Inputs!$C$69="Yes",IF(CG$3&lt;='Income Calcs'!$H$43,'Income Calcs'!$G$43,0)+IF(CG$4&lt;='Income Calcs'!$H$47,'Income Calcs'!$G$47,0)+IF(CG$3&lt;='Income Calcs'!$H$51,'Income Calcs'!$G$51,0)+IF(CG$3&lt;='Income Calcs'!$H$55,'Income Calcs'!$G$55,0),0)</f>
        <v>0</v>
      </c>
      <c r="CH107" s="71">
        <f>IF(Inputs!$C$69="Yes",IF(CH$3&lt;='Income Calcs'!$H$43,'Income Calcs'!$G$43,0)+IF(CH$4&lt;='Income Calcs'!$H$47,'Income Calcs'!$G$47,0)+IF(CH$3&lt;='Income Calcs'!$H$51,'Income Calcs'!$G$51,0)+IF(CH$3&lt;='Income Calcs'!$H$55,'Income Calcs'!$G$55,0),0)</f>
        <v>0</v>
      </c>
      <c r="CI107" s="71">
        <f>IF(Inputs!$C$69="Yes",IF(CI$3&lt;='Income Calcs'!$H$43,'Income Calcs'!$G$43,0)+IF(CI$4&lt;='Income Calcs'!$H$47,'Income Calcs'!$G$47,0)+IF(CI$3&lt;='Income Calcs'!$H$51,'Income Calcs'!$G$51,0)+IF(CI$3&lt;='Income Calcs'!$H$55,'Income Calcs'!$G$55,0),0)</f>
        <v>0</v>
      </c>
      <c r="CJ107" s="71">
        <f>IF(Inputs!$C$69="Yes",IF(CJ$3&lt;='Income Calcs'!$H$43,'Income Calcs'!$G$43,0)+IF(CJ$4&lt;='Income Calcs'!$H$47,'Income Calcs'!$G$47,0)+IF(CJ$3&lt;='Income Calcs'!$H$51,'Income Calcs'!$G$51,0)+IF(CJ$3&lt;='Income Calcs'!$H$55,'Income Calcs'!$G$55,0),0)</f>
        <v>0</v>
      </c>
      <c r="CK107" s="71">
        <f>IF(Inputs!$C$69="Yes",IF(CK$3&lt;='Income Calcs'!$H$43,'Income Calcs'!$G$43,0)+IF(CK$4&lt;='Income Calcs'!$H$47,'Income Calcs'!$G$47,0)+IF(CK$3&lt;='Income Calcs'!$H$51,'Income Calcs'!$G$51,0)+IF(CK$3&lt;='Income Calcs'!$H$55,'Income Calcs'!$G$55,0),0)</f>
        <v>0</v>
      </c>
      <c r="CL107" s="71">
        <f>IF(Inputs!$C$69="Yes",IF(CL$3&lt;='Income Calcs'!$H$43,'Income Calcs'!$G$43,0)+IF(CL$4&lt;='Income Calcs'!$H$47,'Income Calcs'!$G$47,0)+IF(CL$3&lt;='Income Calcs'!$H$51,'Income Calcs'!$G$51,0)+IF(CL$3&lt;='Income Calcs'!$H$55,'Income Calcs'!$G$55,0),0)</f>
        <v>0</v>
      </c>
      <c r="CM107" s="71">
        <f>IF(Inputs!$C$69="Yes",IF(CM$3&lt;='Income Calcs'!$H$43,'Income Calcs'!$G$43,0)+IF(CM$4&lt;='Income Calcs'!$H$47,'Income Calcs'!$G$47,0)+IF(CM$3&lt;='Income Calcs'!$H$51,'Income Calcs'!$G$51,0)+IF(CM$3&lt;='Income Calcs'!$H$55,'Income Calcs'!$G$55,0),0)</f>
        <v>0</v>
      </c>
      <c r="CN107" s="71">
        <f>IF(Inputs!$C$69="Yes",IF(CN$3&lt;='Income Calcs'!$H$43,'Income Calcs'!$G$43,0)+IF(CN$4&lt;='Income Calcs'!$H$47,'Income Calcs'!$G$47,0)+IF(CN$3&lt;='Income Calcs'!$H$51,'Income Calcs'!$G$51,0)+IF(CN$3&lt;='Income Calcs'!$H$55,'Income Calcs'!$G$55,0),0)</f>
        <v>0</v>
      </c>
      <c r="CO107" s="71">
        <f>IF(Inputs!$C$69="Yes",IF(CO$3&lt;='Income Calcs'!$H$43,'Income Calcs'!$G$43,0)+IF(CO$4&lt;='Income Calcs'!$H$47,'Income Calcs'!$G$47,0)+IF(CO$3&lt;='Income Calcs'!$H$51,'Income Calcs'!$G$51,0)+IF(CO$3&lt;='Income Calcs'!$H$55,'Income Calcs'!$G$55,0),0)</f>
        <v>0</v>
      </c>
      <c r="CP107" s="71">
        <f>IF(Inputs!$C$69="Yes",IF(CP$3&lt;='Income Calcs'!$H$43,'Income Calcs'!$G$43,0)+IF(CP$4&lt;='Income Calcs'!$H$47,'Income Calcs'!$G$47,0)+IF(CP$3&lt;='Income Calcs'!$H$51,'Income Calcs'!$G$51,0)+IF(CP$3&lt;='Income Calcs'!$H$55,'Income Calcs'!$G$55,0),0)</f>
        <v>0</v>
      </c>
      <c r="CQ107" s="71">
        <f>IF(Inputs!$C$69="Yes",IF(CQ$3&lt;='Income Calcs'!$H$43,'Income Calcs'!$G$43,0)+IF(CQ$4&lt;='Income Calcs'!$H$47,'Income Calcs'!$G$47,0)+IF(CQ$3&lt;='Income Calcs'!$H$51,'Income Calcs'!$G$51,0)+IF(CQ$3&lt;='Income Calcs'!$H$55,'Income Calcs'!$G$55,0),0)</f>
        <v>0</v>
      </c>
      <c r="CR107" s="71">
        <f>IF(Inputs!$C$69="Yes",IF(CR$3&lt;='Income Calcs'!$H$43,'Income Calcs'!$G$43,0)+IF(CR$4&lt;='Income Calcs'!$H$47,'Income Calcs'!$G$47,0)+IF(CR$3&lt;='Income Calcs'!$H$51,'Income Calcs'!$G$51,0)+IF(CR$3&lt;='Income Calcs'!$H$55,'Income Calcs'!$G$55,0),0)</f>
        <v>0</v>
      </c>
      <c r="CS107" s="71">
        <f>IF(Inputs!$C$69="Yes",IF(CS$3&lt;='Income Calcs'!$H$43,'Income Calcs'!$G$43,0)+IF(CS$4&lt;='Income Calcs'!$H$47,'Income Calcs'!$G$47,0)+IF(CS$3&lt;='Income Calcs'!$H$51,'Income Calcs'!$G$51,0)+IF(CS$3&lt;='Income Calcs'!$H$55,'Income Calcs'!$G$55,0),0)</f>
        <v>0</v>
      </c>
      <c r="CT107" s="71">
        <f>IF(Inputs!$C$69="Yes",IF(CT$3&lt;='Income Calcs'!$H$43,'Income Calcs'!$G$43,0)+IF(CT$4&lt;='Income Calcs'!$H$47,'Income Calcs'!$G$47,0)+IF(CT$3&lt;='Income Calcs'!$H$51,'Income Calcs'!$G$51,0)+IF(CT$3&lt;='Income Calcs'!$H$55,'Income Calcs'!$G$55,0),0)</f>
        <v>0</v>
      </c>
      <c r="CU107" s="71">
        <f>IF(Inputs!$C$69="Yes",IF(CU$3&lt;='Income Calcs'!$H$43,'Income Calcs'!$G$43,0)+IF(CU$4&lt;='Income Calcs'!$H$47,'Income Calcs'!$G$47,0)+IF(CU$3&lt;='Income Calcs'!$H$51,'Income Calcs'!$G$51,0)+IF(CU$3&lt;='Income Calcs'!$H$55,'Income Calcs'!$G$55,0),0)</f>
        <v>0</v>
      </c>
      <c r="CV107" s="71">
        <f>IF(Inputs!$C$69="Yes",IF(CV$3&lt;='Income Calcs'!$H$43,'Income Calcs'!$G$43,0)+IF(CV$4&lt;='Income Calcs'!$H$47,'Income Calcs'!$G$47,0)+IF(CV$3&lt;='Income Calcs'!$H$51,'Income Calcs'!$G$51,0)+IF(CV$3&lt;='Income Calcs'!$H$55,'Income Calcs'!$G$55,0),0)</f>
        <v>0</v>
      </c>
      <c r="CW107" s="71">
        <f>IF(Inputs!$C$69="Yes",IF(CW$3&lt;='Income Calcs'!$H$43,'Income Calcs'!$G$43,0)+IF(CW$4&lt;='Income Calcs'!$H$47,'Income Calcs'!$G$47,0)+IF(CW$3&lt;='Income Calcs'!$H$51,'Income Calcs'!$G$51,0)+IF(CW$3&lt;='Income Calcs'!$H$55,'Income Calcs'!$G$55,0),0)</f>
        <v>0</v>
      </c>
      <c r="CX107" s="71">
        <f>IF(Inputs!$C$69="Yes",IF(CX$3&lt;='Income Calcs'!$H$43,'Income Calcs'!$G$43,0)+IF(CX$4&lt;='Income Calcs'!$H$47,'Income Calcs'!$G$47,0)+IF(CX$3&lt;='Income Calcs'!$H$51,'Income Calcs'!$G$51,0)+IF(CX$3&lt;='Income Calcs'!$H$55,'Income Calcs'!$G$55,0),0)</f>
        <v>0</v>
      </c>
      <c r="CY107" s="71">
        <f>IF(Inputs!$C$69="Yes",IF(CY$3&lt;='Income Calcs'!$H$43,'Income Calcs'!$G$43,0)+IF(CY$4&lt;='Income Calcs'!$H$47,'Income Calcs'!$G$47,0)+IF(CY$3&lt;='Income Calcs'!$H$51,'Income Calcs'!$G$51,0)+IF(CY$3&lt;='Income Calcs'!$H$55,'Income Calcs'!$G$55,0),0)</f>
        <v>0</v>
      </c>
    </row>
    <row r="108" spans="1:103" s="68" customFormat="1" ht="12.75" customHeight="1" x14ac:dyDescent="0.2">
      <c r="A108" s="326"/>
      <c r="B108" s="69" t="s">
        <v>276</v>
      </c>
      <c r="C108" s="72">
        <f t="shared" si="25"/>
        <v>0</v>
      </c>
      <c r="D108" s="71">
        <f>IF(D$4 &lt;= Inputs!$C$68, Inputs!$C$67, 0)</f>
        <v>0</v>
      </c>
      <c r="E108" s="71">
        <f>IF(E$4 &lt;= Inputs!$C$68, Inputs!$C$67, 0)</f>
        <v>0</v>
      </c>
      <c r="F108" s="71">
        <f>IF(F$4 &lt;= Inputs!$C$68, Inputs!$C$67, 0)</f>
        <v>0</v>
      </c>
      <c r="G108" s="71">
        <f>IF(G$4 &lt;= Inputs!$C$68, Inputs!$C$67, 0)</f>
        <v>0</v>
      </c>
      <c r="H108" s="71">
        <f>IF(H$4 &lt;= Inputs!$C$68, Inputs!$C$67, 0)</f>
        <v>0</v>
      </c>
      <c r="I108" s="71">
        <f>IF(I$4 &lt;= Inputs!$C$68, Inputs!$C$67, 0)</f>
        <v>0</v>
      </c>
      <c r="J108" s="71">
        <f>IF(J$4 &lt;= Inputs!$C$68, Inputs!$C$67, 0)</f>
        <v>0</v>
      </c>
      <c r="K108" s="71">
        <f>IF(K$4 &lt;= Inputs!$C$68, Inputs!$C$67, 0)</f>
        <v>0</v>
      </c>
      <c r="L108" s="71">
        <f>IF(L$4 &lt;= Inputs!$C$68, Inputs!$C$67, 0)</f>
        <v>0</v>
      </c>
      <c r="M108" s="71">
        <f>IF(M$4 &lt;= Inputs!$C$68, Inputs!$C$67, 0)</f>
        <v>0</v>
      </c>
      <c r="N108" s="71">
        <f>IF(N$4 &lt;= Inputs!$C$68, Inputs!$C$67, 0)</f>
        <v>0</v>
      </c>
      <c r="O108" s="71">
        <f>IF(O$4 &lt;= Inputs!$C$68, Inputs!$C$67, 0)</f>
        <v>0</v>
      </c>
      <c r="P108" s="71">
        <f>IF(P$4 &lt;= Inputs!$C$68, Inputs!$C$67, 0)</f>
        <v>0</v>
      </c>
      <c r="Q108" s="71">
        <f>IF(Q$4 &lt;= Inputs!$C$68, Inputs!$C$67, 0)</f>
        <v>0</v>
      </c>
      <c r="R108" s="71">
        <f>IF(R$4 &lt;= Inputs!$C$68, Inputs!$C$67, 0)</f>
        <v>0</v>
      </c>
      <c r="S108" s="71">
        <f>IF(S$4 &lt;= Inputs!$C$68, Inputs!$C$67, 0)</f>
        <v>0</v>
      </c>
      <c r="T108" s="71">
        <f>IF(T$4 &lt;= Inputs!$C$68, Inputs!$C$67, 0)</f>
        <v>0</v>
      </c>
      <c r="U108" s="71">
        <f>IF(U$4 &lt;= Inputs!$C$68, Inputs!$C$67, 0)</f>
        <v>0</v>
      </c>
      <c r="V108" s="71">
        <f>IF(V$4 &lt;= Inputs!$C$68, Inputs!$C$67, 0)</f>
        <v>0</v>
      </c>
      <c r="W108" s="71">
        <f>IF(W$4 &lt;= Inputs!$C$68, Inputs!$C$67, 0)</f>
        <v>0</v>
      </c>
      <c r="X108" s="71">
        <f>IF(X$4 &lt;= Inputs!$C$68, Inputs!$C$67, 0)</f>
        <v>0</v>
      </c>
      <c r="Y108" s="71">
        <f>IF(Y$4 &lt;= Inputs!$C$68, Inputs!$C$67, 0)</f>
        <v>0</v>
      </c>
      <c r="Z108" s="71">
        <f>IF(Z$4 &lt;= Inputs!$C$68, Inputs!$C$67, 0)</f>
        <v>0</v>
      </c>
      <c r="AA108" s="71">
        <f>IF(AA$4 &lt;= Inputs!$C$68, Inputs!$C$67, 0)</f>
        <v>0</v>
      </c>
      <c r="AB108" s="71">
        <f>IF(AB$4 &lt;= Inputs!$C$68, Inputs!$C$67, 0)</f>
        <v>0</v>
      </c>
      <c r="AC108" s="71">
        <f>IF(AC$4 &lt;= Inputs!$C$68, Inputs!$C$67, 0)</f>
        <v>0</v>
      </c>
      <c r="AD108" s="71">
        <f>IF(AD$4 &lt;= Inputs!$C$68, Inputs!$C$67, 0)</f>
        <v>0</v>
      </c>
      <c r="AE108" s="71">
        <f>IF(AE$4 &lt;= Inputs!$C$68, Inputs!$C$67, 0)</f>
        <v>0</v>
      </c>
      <c r="AF108" s="71">
        <f>IF(AF$4 &lt;= Inputs!$C$68, Inputs!$C$67, 0)</f>
        <v>0</v>
      </c>
      <c r="AG108" s="71">
        <f>IF(AG$4 &lt;= Inputs!$C$68, Inputs!$C$67, 0)</f>
        <v>0</v>
      </c>
      <c r="AH108" s="71">
        <f>IF(AH$4 &lt;= Inputs!$C$68, Inputs!$C$67, 0)</f>
        <v>0</v>
      </c>
      <c r="AI108" s="71">
        <f>IF(AI$4 &lt;= Inputs!$C$68, Inputs!$C$67, 0)</f>
        <v>0</v>
      </c>
      <c r="AJ108" s="71">
        <f>IF(AJ$4 &lt;= Inputs!$C$68, Inputs!$C$67, 0)</f>
        <v>0</v>
      </c>
      <c r="AK108" s="71">
        <f>IF(AK$4 &lt;= Inputs!$C$68, Inputs!$C$67, 0)</f>
        <v>0</v>
      </c>
      <c r="AL108" s="71">
        <f>IF(AL$4 &lt;= Inputs!$C$68, Inputs!$C$67, 0)</f>
        <v>0</v>
      </c>
      <c r="AM108" s="71">
        <f>IF(AM$4 &lt;= Inputs!$C$68, Inputs!$C$67, 0)</f>
        <v>0</v>
      </c>
      <c r="AN108" s="71">
        <f>IF(AN$4 &lt;= Inputs!$C$68, Inputs!$C$67, 0)</f>
        <v>0</v>
      </c>
      <c r="AO108" s="71">
        <f>IF(AO$4 &lt;= Inputs!$C$68, Inputs!$C$67, 0)</f>
        <v>0</v>
      </c>
      <c r="AP108" s="71">
        <f>IF(AP$4 &lt;= Inputs!$C$68, Inputs!$C$67, 0)</f>
        <v>0</v>
      </c>
      <c r="AQ108" s="71">
        <f>IF(AQ$4 &lt;= Inputs!$C$68, Inputs!$C$67, 0)</f>
        <v>0</v>
      </c>
      <c r="AR108" s="71">
        <f>IF(AR$4 &lt;= Inputs!$C$68, Inputs!$C$67, 0)</f>
        <v>0</v>
      </c>
      <c r="AS108" s="71">
        <f>IF(AS$4 &lt;= Inputs!$C$68, Inputs!$C$67, 0)</f>
        <v>0</v>
      </c>
      <c r="AT108" s="71">
        <f>IF(AT$4 &lt;= Inputs!$C$68, Inputs!$C$67, 0)</f>
        <v>0</v>
      </c>
      <c r="AU108" s="71">
        <f>IF(AU$4 &lt;= Inputs!$C$68, Inputs!$C$67, 0)</f>
        <v>0</v>
      </c>
      <c r="AV108" s="71">
        <f>IF(AV$4 &lt;= Inputs!$C$68, Inputs!$C$67, 0)</f>
        <v>0</v>
      </c>
      <c r="AW108" s="71">
        <f>IF(AW$4 &lt;= Inputs!$C$68, Inputs!$C$67, 0)</f>
        <v>0</v>
      </c>
      <c r="AX108" s="71">
        <f>IF(AX$4 &lt;= Inputs!$C$68, Inputs!$C$67, 0)</f>
        <v>0</v>
      </c>
      <c r="AY108" s="71">
        <f>IF(AY$4 &lt;= Inputs!$C$68, Inputs!$C$67, 0)</f>
        <v>0</v>
      </c>
      <c r="AZ108" s="71">
        <f>IF(AZ$4 &lt;= Inputs!$C$68, Inputs!$C$67, 0)</f>
        <v>0</v>
      </c>
      <c r="BA108" s="71">
        <f>IF(BA$4 &lt;= Inputs!$C$68, Inputs!$C$67, 0)</f>
        <v>0</v>
      </c>
      <c r="BB108" s="71">
        <f>IF(BB$4 &lt;= Inputs!$C$68, Inputs!$C$67, 0)</f>
        <v>0</v>
      </c>
      <c r="BC108" s="71">
        <f>IF(BC$4 &lt;= Inputs!$C$68, Inputs!$C$67, 0)</f>
        <v>0</v>
      </c>
      <c r="BD108" s="71">
        <f>IF(BD$4 &lt;= Inputs!$C$68, Inputs!$C$67, 0)</f>
        <v>0</v>
      </c>
      <c r="BE108" s="71">
        <f>IF(BE$4 &lt;= Inputs!$C$68, Inputs!$C$67, 0)</f>
        <v>0</v>
      </c>
      <c r="BF108" s="71">
        <f>IF(BF$4 &lt;= Inputs!$C$68, Inputs!$C$67, 0)</f>
        <v>0</v>
      </c>
      <c r="BG108" s="71">
        <f>IF(BG$4 &lt;= Inputs!$C$68, Inputs!$C$67, 0)</f>
        <v>0</v>
      </c>
      <c r="BH108" s="71">
        <f>IF(BH$4 &lt;= Inputs!$C$68, Inputs!$C$67, 0)</f>
        <v>0</v>
      </c>
      <c r="BI108" s="71">
        <f>IF(BI$4 &lt;= Inputs!$C$68, Inputs!$C$67, 0)</f>
        <v>0</v>
      </c>
      <c r="BJ108" s="71">
        <f>IF(BJ$4 &lt;= Inputs!$C$68, Inputs!$C$67, 0)</f>
        <v>0</v>
      </c>
      <c r="BK108" s="71">
        <f>IF(BK$4 &lt;= Inputs!$C$68, Inputs!$C$67, 0)</f>
        <v>0</v>
      </c>
      <c r="BL108" s="71">
        <f>IF(BL$4 &lt;= Inputs!$C$68, Inputs!$C$67, 0)</f>
        <v>0</v>
      </c>
      <c r="BM108" s="71">
        <f>IF(BM$4 &lt;= Inputs!$C$68, Inputs!$C$67, 0)</f>
        <v>0</v>
      </c>
      <c r="BN108" s="71">
        <f>IF(BN$4 &lt;= Inputs!$C$68, Inputs!$C$67, 0)</f>
        <v>0</v>
      </c>
      <c r="BO108" s="71">
        <f>IF(BO$4 &lt;= Inputs!$C$68, Inputs!$C$67, 0)</f>
        <v>0</v>
      </c>
      <c r="BP108" s="71">
        <f>IF(BP$4 &lt;= Inputs!$C$68, Inputs!$C$67, 0)</f>
        <v>0</v>
      </c>
      <c r="BQ108" s="71">
        <f>IF(BQ$4 &lt;= Inputs!$C$68, Inputs!$C$67, 0)</f>
        <v>0</v>
      </c>
      <c r="BR108" s="71">
        <f>IF(BR$4 &lt;= Inputs!$C$68, Inputs!$C$67, 0)</f>
        <v>0</v>
      </c>
      <c r="BS108" s="71">
        <f>IF(BS$4 &lt;= Inputs!$C$68, Inputs!$C$67, 0)</f>
        <v>0</v>
      </c>
      <c r="BT108" s="71">
        <f>IF(BT$4 &lt;= Inputs!$C$68, Inputs!$C$67, 0)</f>
        <v>0</v>
      </c>
      <c r="BU108" s="71">
        <f>IF(BU$4 &lt;= Inputs!$C$68, Inputs!$C$67, 0)</f>
        <v>0</v>
      </c>
      <c r="BV108" s="71">
        <f>IF(BV$4 &lt;= Inputs!$C$68, Inputs!$C$67, 0)</f>
        <v>0</v>
      </c>
      <c r="BW108" s="71">
        <f>IF(BW$4 &lt;= Inputs!$C$68, Inputs!$C$67, 0)</f>
        <v>0</v>
      </c>
      <c r="BX108" s="71">
        <f>IF(BX$4 &lt;= Inputs!$C$68, Inputs!$C$67, 0)</f>
        <v>0</v>
      </c>
      <c r="BY108" s="71">
        <f>IF(BY$4 &lt;= Inputs!$C$68, Inputs!$C$67, 0)</f>
        <v>0</v>
      </c>
      <c r="BZ108" s="71">
        <f>IF(BZ$4 &lt;= Inputs!$C$68, Inputs!$C$67, 0)</f>
        <v>0</v>
      </c>
      <c r="CA108" s="71">
        <f>IF(CA$4 &lt;= Inputs!$C$68, Inputs!$C$67, 0)</f>
        <v>0</v>
      </c>
      <c r="CB108" s="71">
        <f>IF(CB$4 &lt;= Inputs!$C$68, Inputs!$C$67, 0)</f>
        <v>0</v>
      </c>
      <c r="CC108" s="71">
        <f>IF(CC$4 &lt;= Inputs!$C$68, Inputs!$C$67, 0)</f>
        <v>0</v>
      </c>
      <c r="CD108" s="71">
        <f>IF(CD$4 &lt;= Inputs!$C$68, Inputs!$C$67, 0)</f>
        <v>0</v>
      </c>
      <c r="CE108" s="71">
        <f>IF(CE$4 &lt;= Inputs!$C$68, Inputs!$C$67, 0)</f>
        <v>0</v>
      </c>
      <c r="CF108" s="71">
        <f>IF(CF$4 &lt;= Inputs!$C$68, Inputs!$C$67, 0)</f>
        <v>0</v>
      </c>
      <c r="CG108" s="71">
        <f>IF(CG$4 &lt;= Inputs!$C$68, Inputs!$C$67, 0)</f>
        <v>0</v>
      </c>
      <c r="CH108" s="71">
        <f>IF(CH$4 &lt;= Inputs!$C$68, Inputs!$C$67, 0)</f>
        <v>0</v>
      </c>
      <c r="CI108" s="71">
        <f>IF(CI$4 &lt;= Inputs!$C$68, Inputs!$C$67, 0)</f>
        <v>0</v>
      </c>
      <c r="CJ108" s="71">
        <f>IF(CJ$4 &lt;= Inputs!$C$68, Inputs!$C$67, 0)</f>
        <v>0</v>
      </c>
      <c r="CK108" s="71">
        <f>IF(CK$4 &lt;= Inputs!$C$68, Inputs!$C$67, 0)</f>
        <v>0</v>
      </c>
      <c r="CL108" s="71">
        <f>IF(CL$4 &lt;= Inputs!$C$68, Inputs!$C$67, 0)</f>
        <v>0</v>
      </c>
      <c r="CM108" s="71">
        <f>IF(CM$4 &lt;= Inputs!$C$68, Inputs!$C$67, 0)</f>
        <v>0</v>
      </c>
      <c r="CN108" s="71">
        <f>IF(CN$4 &lt;= Inputs!$C$68, Inputs!$C$67, 0)</f>
        <v>0</v>
      </c>
      <c r="CO108" s="71">
        <f>IF(CO$4 &lt;= Inputs!$C$68, Inputs!$C$67, 0)</f>
        <v>0</v>
      </c>
      <c r="CP108" s="71">
        <f>IF(CP$4 &lt;= Inputs!$C$68, Inputs!$C$67, 0)</f>
        <v>0</v>
      </c>
      <c r="CQ108" s="71">
        <f>IF(CQ$4 &lt;= Inputs!$C$68, Inputs!$C$67, 0)</f>
        <v>0</v>
      </c>
      <c r="CR108" s="71">
        <f>IF(CR$4 &lt;= Inputs!$C$68, Inputs!$C$67, 0)</f>
        <v>0</v>
      </c>
      <c r="CS108" s="71">
        <f>IF(CS$4 &lt;= Inputs!$C$68, Inputs!$C$67, 0)</f>
        <v>0</v>
      </c>
      <c r="CT108" s="71">
        <f>IF(CT$4 &lt;= Inputs!$C$68, Inputs!$C$67, 0)</f>
        <v>0</v>
      </c>
      <c r="CU108" s="71">
        <f>IF(CU$4 &lt;= Inputs!$C$68, Inputs!$C$67, 0)</f>
        <v>0</v>
      </c>
      <c r="CV108" s="71">
        <f>IF(CV$4 &lt;= Inputs!$C$68, Inputs!$C$67, 0)</f>
        <v>0</v>
      </c>
      <c r="CW108" s="71">
        <f>IF(CW$4 &lt;= Inputs!$C$68, Inputs!$C$67, 0)</f>
        <v>0</v>
      </c>
      <c r="CX108" s="71">
        <f>IF(CX$4 &lt;= Inputs!$C$68, Inputs!$C$67, 0)</f>
        <v>0</v>
      </c>
      <c r="CY108" s="71">
        <f>IF(CY$4 &lt;= Inputs!$C$68, Inputs!$C$67, 0)</f>
        <v>0</v>
      </c>
    </row>
    <row r="109" spans="1:103" s="68" customFormat="1" ht="12.75" customHeight="1" x14ac:dyDescent="0.2">
      <c r="A109" s="325" t="s">
        <v>277</v>
      </c>
      <c r="B109" s="69" t="s">
        <v>278</v>
      </c>
      <c r="C109" s="72">
        <f t="shared" si="25"/>
        <v>0</v>
      </c>
      <c r="D109" s="71">
        <f>IF(Inputs!$C$11="Upfront",IF(D$4=0,Calculations!$C$31*'Income Calcs'!$B$7,0),IF(ISNUMBER(MATCH(D$4+1,Inputs!$B$77:$B$163,0)),INDEX(Inputs!$C$77:$C$163,MATCH(D$4+1,Inputs!$B$77:$B$163,0))*'Income Calcs'!$B$7,0))</f>
        <v>0</v>
      </c>
      <c r="E109" s="71">
        <f>IF(Inputs!$C$11="Upfront",IF(E$4=0,Calculations!$C$31*'Income Calcs'!$B$7,0),IF(ISNUMBER(MATCH(E$4+1,Inputs!$B$77:$B$163,0)),INDEX(Inputs!$C$77:$C$163,MATCH(E$4+1,Inputs!$B$77:$B$163,0))*'Income Calcs'!$B$7,0))</f>
        <v>0</v>
      </c>
      <c r="F109" s="71">
        <f>IF(Inputs!$C$11="Upfront",IF(F$4=0,Calculations!$C$31*'Income Calcs'!$B$7,0),IF(ISNUMBER(MATCH(F$4+1,Inputs!$B$77:$B$163,0)),INDEX(Inputs!$C$77:$C$163,MATCH(F$4+1,Inputs!$B$77:$B$163,0))*'Income Calcs'!$B$7,0))</f>
        <v>0</v>
      </c>
      <c r="G109" s="71">
        <f>IF(Inputs!$C$11="Upfront",IF(G$4=0,Calculations!$C$31*'Income Calcs'!$B$7,0),IF(ISNUMBER(MATCH(G$4+1,Inputs!$B$77:$B$163,0)),INDEX(Inputs!$C$77:$C$163,MATCH(G$4+1,Inputs!$B$77:$B$163,0))*'Income Calcs'!$B$7,0))</f>
        <v>0</v>
      </c>
      <c r="H109" s="71">
        <f>IF(Inputs!$C$11="Upfront",IF(H$4=0,Calculations!$C$31*'Income Calcs'!$B$7,0),IF(ISNUMBER(MATCH(H$4+1,Inputs!$B$77:$B$163,0)),INDEX(Inputs!$C$77:$C$163,MATCH(H$4+1,Inputs!$B$77:$B$163,0))*'Income Calcs'!$B$7,0))</f>
        <v>0</v>
      </c>
      <c r="I109" s="71">
        <f>IF(Inputs!$C$11="Upfront",IF(I$4=0,Calculations!$C$31*'Income Calcs'!$B$7,0),IF(ISNUMBER(MATCH(I$4+1,Inputs!$B$77:$B$163,0)),INDEX(Inputs!$C$77:$C$163,MATCH(I$4+1,Inputs!$B$77:$B$163,0))*'Income Calcs'!$B$7,0))</f>
        <v>0</v>
      </c>
      <c r="J109" s="71">
        <f>IF(Inputs!$C$11="Upfront",IF(J$4=0,Calculations!$C$31*'Income Calcs'!$B$7,0),IF(ISNUMBER(MATCH(J$4+1,Inputs!$B$77:$B$163,0)),INDEX(Inputs!$C$77:$C$163,MATCH(J$4+1,Inputs!$B$77:$B$163,0))*'Income Calcs'!$B$7,0))</f>
        <v>0</v>
      </c>
      <c r="K109" s="71">
        <f>IF(Inputs!$C$11="Upfront",IF(K$4=0,Calculations!$C$31*'Income Calcs'!$B$7,0),IF(ISNUMBER(MATCH(K$4+1,Inputs!$B$77:$B$163,0)),INDEX(Inputs!$C$77:$C$163,MATCH(K$4+1,Inputs!$B$77:$B$163,0))*'Income Calcs'!$B$7,0))</f>
        <v>0</v>
      </c>
      <c r="L109" s="71">
        <f>IF(Inputs!$C$11="Upfront",IF(L$4=0,Calculations!$C$31*'Income Calcs'!$B$7,0),IF(ISNUMBER(MATCH(L$4+1,Inputs!$B$77:$B$163,0)),INDEX(Inputs!$C$77:$C$163,MATCH(L$4+1,Inputs!$B$77:$B$163,0))*'Income Calcs'!$B$7,0))</f>
        <v>0</v>
      </c>
      <c r="M109" s="71">
        <f>IF(Inputs!$C$11="Upfront",IF(M$4=0,Calculations!$C$31*'Income Calcs'!$B$7,0),IF(ISNUMBER(MATCH(M$4+1,Inputs!$B$77:$B$163,0)),INDEX(Inputs!$C$77:$C$163,MATCH(M$4+1,Inputs!$B$77:$B$163,0))*'Income Calcs'!$B$7,0))</f>
        <v>0</v>
      </c>
      <c r="N109" s="71">
        <f>IF(Inputs!$C$11="Upfront",IF(N$4=0,Calculations!$C$31*'Income Calcs'!$B$7,0),IF(ISNUMBER(MATCH(N$4+1,Inputs!$B$77:$B$163,0)),INDEX(Inputs!$C$77:$C$163,MATCH(N$4+1,Inputs!$B$77:$B$163,0))*'Income Calcs'!$B$7,0))</f>
        <v>0</v>
      </c>
      <c r="O109" s="71">
        <f>IF(Inputs!$C$11="Upfront",IF(O$4=0,Calculations!$C$31*'Income Calcs'!$B$7,0),IF(ISNUMBER(MATCH(O$4+1,Inputs!$B$77:$B$163,0)),INDEX(Inputs!$C$77:$C$163,MATCH(O$4+1,Inputs!$B$77:$B$163,0))*'Income Calcs'!$B$7,0))</f>
        <v>0</v>
      </c>
      <c r="P109" s="71">
        <f>IF(Inputs!$C$11="Upfront",IF(P$4=0,Calculations!$C$31*'Income Calcs'!$B$7,0),IF(ISNUMBER(MATCH(P$4+1,Inputs!$B$77:$B$163,0)),INDEX(Inputs!$C$77:$C$163,MATCH(P$4+1,Inputs!$B$77:$B$163,0))*'Income Calcs'!$B$7,0))</f>
        <v>0</v>
      </c>
      <c r="Q109" s="71">
        <f>IF(Inputs!$C$11="Upfront",IF(Q$4=0,Calculations!$C$31*'Income Calcs'!$B$7,0),IF(ISNUMBER(MATCH(Q$4+1,Inputs!$B$77:$B$163,0)),INDEX(Inputs!$C$77:$C$163,MATCH(Q$4+1,Inputs!$B$77:$B$163,0))*'Income Calcs'!$B$7,0))</f>
        <v>0</v>
      </c>
      <c r="R109" s="71">
        <f>IF(Inputs!$C$11="Upfront",IF(R$4=0,Calculations!$C$31*'Income Calcs'!$B$7,0),IF(ISNUMBER(MATCH(R$4+1,Inputs!$B$77:$B$163,0)),INDEX(Inputs!$C$77:$C$163,MATCH(R$4+1,Inputs!$B$77:$B$163,0))*'Income Calcs'!$B$7,0))</f>
        <v>0</v>
      </c>
      <c r="S109" s="71">
        <f>IF(Inputs!$C$11="Upfront",IF(S$4=0,Calculations!$C$31*'Income Calcs'!$B$7,0),IF(ISNUMBER(MATCH(S$4+1,Inputs!$B$77:$B$163,0)),INDEX(Inputs!$C$77:$C$163,MATCH(S$4+1,Inputs!$B$77:$B$163,0))*'Income Calcs'!$B$7,0))</f>
        <v>0</v>
      </c>
      <c r="T109" s="71">
        <f>IF(Inputs!$C$11="Upfront",IF(T$4=0,Calculations!$C$31*'Income Calcs'!$B$7,0),IF(ISNUMBER(MATCH(T$4+1,Inputs!$B$77:$B$163,0)),INDEX(Inputs!$C$77:$C$163,MATCH(T$4+1,Inputs!$B$77:$B$163,0))*'Income Calcs'!$B$7,0))</f>
        <v>0</v>
      </c>
      <c r="U109" s="71">
        <f>IF(Inputs!$C$11="Upfront",IF(U$4=0,Calculations!$C$31*'Income Calcs'!$B$7,0),IF(ISNUMBER(MATCH(U$4+1,Inputs!$B$77:$B$163,0)),INDEX(Inputs!$C$77:$C$163,MATCH(U$4+1,Inputs!$B$77:$B$163,0))*'Income Calcs'!$B$7,0))</f>
        <v>0</v>
      </c>
      <c r="V109" s="71">
        <f>IF(Inputs!$C$11="Upfront",IF(V$4=0,Calculations!$C$31*'Income Calcs'!$B$7,0),IF(ISNUMBER(MATCH(V$4+1,Inputs!$B$77:$B$163,0)),INDEX(Inputs!$C$77:$C$163,MATCH(V$4+1,Inputs!$B$77:$B$163,0))*'Income Calcs'!$B$7,0))</f>
        <v>0</v>
      </c>
      <c r="W109" s="71">
        <f>IF(Inputs!$C$11="Upfront",IF(W$4=0,Calculations!$C$31*'Income Calcs'!$B$7,0),IF(ISNUMBER(MATCH(W$4+1,Inputs!$B$77:$B$163,0)),INDEX(Inputs!$C$77:$C$163,MATCH(W$4+1,Inputs!$B$77:$B$163,0))*'Income Calcs'!$B$7,0))</f>
        <v>0</v>
      </c>
      <c r="X109" s="71">
        <f>IF(Inputs!$C$11="Upfront",IF(X$4=0,Calculations!$C$31*'Income Calcs'!$B$7,0),IF(ISNUMBER(MATCH(X$4+1,Inputs!$B$77:$B$163,0)),INDEX(Inputs!$C$77:$C$163,MATCH(X$4+1,Inputs!$B$77:$B$163,0))*'Income Calcs'!$B$7,0))</f>
        <v>0</v>
      </c>
      <c r="Y109" s="71">
        <f>IF(Inputs!$C$11="Upfront",IF(Y$4=0,Calculations!$C$31*'Income Calcs'!$B$7,0),IF(ISNUMBER(MATCH(Y$4+1,Inputs!$B$77:$B$163,0)),INDEX(Inputs!$C$77:$C$163,MATCH(Y$4+1,Inputs!$B$77:$B$163,0))*'Income Calcs'!$B$7,0))</f>
        <v>0</v>
      </c>
      <c r="Z109" s="71">
        <f>IF(Inputs!$C$11="Upfront",IF(Z$4=0,Calculations!$C$31*'Income Calcs'!$B$7,0),IF(ISNUMBER(MATCH(Z$4+1,Inputs!$B$77:$B$163,0)),INDEX(Inputs!$C$77:$C$163,MATCH(Z$4+1,Inputs!$B$77:$B$163,0))*'Income Calcs'!$B$7,0))</f>
        <v>0</v>
      </c>
      <c r="AA109" s="71">
        <f>IF(Inputs!$C$11="Upfront",IF(AA$4=0,Calculations!$C$31*'Income Calcs'!$B$7,0),IF(ISNUMBER(MATCH(AA$4+1,Inputs!$B$77:$B$163,0)),INDEX(Inputs!$C$77:$C$163,MATCH(AA$4+1,Inputs!$B$77:$B$163,0))*'Income Calcs'!$B$7,0))</f>
        <v>0</v>
      </c>
      <c r="AB109" s="71">
        <f>IF(Inputs!$C$11="Upfront",IF(AB$4=0,Calculations!$C$31*'Income Calcs'!$B$7,0),IF(ISNUMBER(MATCH(AB$4+1,Inputs!$B$77:$B$163,0)),INDEX(Inputs!$C$77:$C$163,MATCH(AB$4+1,Inputs!$B$77:$B$163,0))*'Income Calcs'!$B$7,0))</f>
        <v>0</v>
      </c>
      <c r="AC109" s="71">
        <f>IF(Inputs!$C$11="Upfront",IF(AC$4=0,Calculations!$C$31*'Income Calcs'!$B$7,0),IF(ISNUMBER(MATCH(AC$4+1,Inputs!$B$77:$B$163,0)),INDEX(Inputs!$C$77:$C$163,MATCH(AC$4+1,Inputs!$B$77:$B$163,0))*'Income Calcs'!$B$7,0))</f>
        <v>0</v>
      </c>
      <c r="AD109" s="71">
        <f>IF(Inputs!$C$11="Upfront",IF(AD$4=0,Calculations!$C$31*'Income Calcs'!$B$7,0),IF(ISNUMBER(MATCH(AD$4+1,Inputs!$B$77:$B$163,0)),INDEX(Inputs!$C$77:$C$163,MATCH(AD$4+1,Inputs!$B$77:$B$163,0))*'Income Calcs'!$B$7,0))</f>
        <v>0</v>
      </c>
      <c r="AE109" s="71">
        <f>IF(Inputs!$C$11="Upfront",IF(AE$4=0,Calculations!$C$31*'Income Calcs'!$B$7,0),IF(ISNUMBER(MATCH(AE$4+1,Inputs!$B$77:$B$163,0)),INDEX(Inputs!$C$77:$C$163,MATCH(AE$4+1,Inputs!$B$77:$B$163,0))*'Income Calcs'!$B$7,0))</f>
        <v>0</v>
      </c>
      <c r="AF109" s="71">
        <f>IF(Inputs!$C$11="Upfront",IF(AF$4=0,Calculations!$C$31*'Income Calcs'!$B$7,0),IF(ISNUMBER(MATCH(AF$4+1,Inputs!$B$77:$B$163,0)),INDEX(Inputs!$C$77:$C$163,MATCH(AF$4+1,Inputs!$B$77:$B$163,0))*'Income Calcs'!$B$7,0))</f>
        <v>0</v>
      </c>
      <c r="AG109" s="71">
        <f>IF(Inputs!$C$11="Upfront",IF(AG$4=0,Calculations!$C$31*'Income Calcs'!$B$7,0),IF(ISNUMBER(MATCH(AG$4+1,Inputs!$B$77:$B$163,0)),INDEX(Inputs!$C$77:$C$163,MATCH(AG$4+1,Inputs!$B$77:$B$163,0))*'Income Calcs'!$B$7,0))</f>
        <v>0</v>
      </c>
      <c r="AH109" s="71">
        <f>IF(Inputs!$C$11="Upfront",IF(AH$4=0,Calculations!$C$31*'Income Calcs'!$B$7,0),IF(ISNUMBER(MATCH(AH$4+1,Inputs!$B$77:$B$163,0)),INDEX(Inputs!$C$77:$C$163,MATCH(AH$4+1,Inputs!$B$77:$B$163,0))*'Income Calcs'!$B$7,0))</f>
        <v>0</v>
      </c>
      <c r="AI109" s="71">
        <f>IF(Inputs!$C$11="Upfront",IF(AI$4=0,Calculations!$C$31*'Income Calcs'!$B$7,0),IF(ISNUMBER(MATCH(AI$4+1,Inputs!$B$77:$B$163,0)),INDEX(Inputs!$C$77:$C$163,MATCH(AI$4+1,Inputs!$B$77:$B$163,0))*'Income Calcs'!$B$7,0))</f>
        <v>0</v>
      </c>
      <c r="AJ109" s="71">
        <f>IF(Inputs!$C$11="Upfront",IF(AJ$4=0,Calculations!$C$31*'Income Calcs'!$B$7,0),IF(ISNUMBER(MATCH(AJ$4+1,Inputs!$B$77:$B$163,0)),INDEX(Inputs!$C$77:$C$163,MATCH(AJ$4+1,Inputs!$B$77:$B$163,0))*'Income Calcs'!$B$7,0))</f>
        <v>0</v>
      </c>
      <c r="AK109" s="71">
        <f>IF(Inputs!$C$11="Upfront",IF(AK$4=0,Calculations!$C$31*'Income Calcs'!$B$7,0),IF(ISNUMBER(MATCH(AK$4+1,Inputs!$B$77:$B$163,0)),INDEX(Inputs!$C$77:$C$163,MATCH(AK$4+1,Inputs!$B$77:$B$163,0))*'Income Calcs'!$B$7,0))</f>
        <v>0</v>
      </c>
      <c r="AL109" s="71">
        <f>IF(Inputs!$C$11="Upfront",IF(AL$4=0,Calculations!$C$31*'Income Calcs'!$B$7,0),IF(ISNUMBER(MATCH(AL$4+1,Inputs!$B$77:$B$163,0)),INDEX(Inputs!$C$77:$C$163,MATCH(AL$4+1,Inputs!$B$77:$B$163,0))*'Income Calcs'!$B$7,0))</f>
        <v>0</v>
      </c>
      <c r="AM109" s="71">
        <f>IF(Inputs!$C$11="Upfront",IF(AM$4=0,Calculations!$C$31*'Income Calcs'!$B$7,0),IF(ISNUMBER(MATCH(AM$4+1,Inputs!$B$77:$B$163,0)),INDEX(Inputs!$C$77:$C$163,MATCH(AM$4+1,Inputs!$B$77:$B$163,0))*'Income Calcs'!$B$7,0))</f>
        <v>0</v>
      </c>
      <c r="AN109" s="71">
        <f>IF(Inputs!$C$11="Upfront",IF(AN$4=0,Calculations!$C$31*'Income Calcs'!$B$7,0),IF(ISNUMBER(MATCH(AN$4+1,Inputs!$B$77:$B$163,0)),INDEX(Inputs!$C$77:$C$163,MATCH(AN$4+1,Inputs!$B$77:$B$163,0))*'Income Calcs'!$B$7,0))</f>
        <v>0</v>
      </c>
      <c r="AO109" s="71">
        <f>IF(Inputs!$C$11="Upfront",IF(AO$4=0,Calculations!$C$31*'Income Calcs'!$B$7,0),IF(ISNUMBER(MATCH(AO$4+1,Inputs!$B$77:$B$163,0)),INDEX(Inputs!$C$77:$C$163,MATCH(AO$4+1,Inputs!$B$77:$B$163,0))*'Income Calcs'!$B$7,0))</f>
        <v>0</v>
      </c>
      <c r="AP109" s="71">
        <f>IF(Inputs!$C$11="Upfront",IF(AP$4=0,Calculations!$C$31*'Income Calcs'!$B$7,0),IF(ISNUMBER(MATCH(AP$4+1,Inputs!$B$77:$B$163,0)),INDEX(Inputs!$C$77:$C$163,MATCH(AP$4+1,Inputs!$B$77:$B$163,0))*'Income Calcs'!$B$7,0))</f>
        <v>0</v>
      </c>
      <c r="AQ109" s="71">
        <f>IF(Inputs!$C$11="Upfront",IF(AQ$4=0,Calculations!$C$31*'Income Calcs'!$B$7,0),IF(ISNUMBER(MATCH(AQ$4+1,Inputs!$B$77:$B$163,0)),INDEX(Inputs!$C$77:$C$163,MATCH(AQ$4+1,Inputs!$B$77:$B$163,0))*'Income Calcs'!$B$7,0))</f>
        <v>0</v>
      </c>
      <c r="AR109" s="71">
        <f>IF(Inputs!$C$11="Upfront",IF(AR$4=0,Calculations!$C$31*'Income Calcs'!$B$7,0),IF(ISNUMBER(MATCH(AR$4+1,Inputs!$B$77:$B$163,0)),INDEX(Inputs!$C$77:$C$163,MATCH(AR$4+1,Inputs!$B$77:$B$163,0))*'Income Calcs'!$B$7,0))</f>
        <v>0</v>
      </c>
      <c r="AS109" s="71">
        <f>IF(Inputs!$C$11="Upfront",IF(AS$4=0,Calculations!$C$31*'Income Calcs'!$B$7,0),IF(ISNUMBER(MATCH(AS$4+1,Inputs!$B$77:$B$163,0)),INDEX(Inputs!$C$77:$C$163,MATCH(AS$4+1,Inputs!$B$77:$B$163,0))*'Income Calcs'!$B$7,0))</f>
        <v>0</v>
      </c>
      <c r="AT109" s="71">
        <f>IF(Inputs!$C$11="Upfront",IF(AT$4=0,Calculations!$C$31*'Income Calcs'!$B$7,0),IF(ISNUMBER(MATCH(AT$4+1,Inputs!$B$77:$B$163,0)),INDEX(Inputs!$C$77:$C$163,MATCH(AT$4+1,Inputs!$B$77:$B$163,0))*'Income Calcs'!$B$7,0))</f>
        <v>0</v>
      </c>
      <c r="AU109" s="71">
        <f>IF(Inputs!$C$11="Upfront",IF(AU$4=0,Calculations!$C$31*'Income Calcs'!$B$7,0),IF(ISNUMBER(MATCH(AU$4+1,Inputs!$B$77:$B$163,0)),INDEX(Inputs!$C$77:$C$163,MATCH(AU$4+1,Inputs!$B$77:$B$163,0))*'Income Calcs'!$B$7,0))</f>
        <v>0</v>
      </c>
      <c r="AV109" s="71">
        <f>IF(Inputs!$C$11="Upfront",IF(AV$4=0,Calculations!$C$31*'Income Calcs'!$B$7,0),IF(ISNUMBER(MATCH(AV$4+1,Inputs!$B$77:$B$163,0)),INDEX(Inputs!$C$77:$C$163,MATCH(AV$4+1,Inputs!$B$77:$B$163,0))*'Income Calcs'!$B$7,0))</f>
        <v>0</v>
      </c>
      <c r="AW109" s="71">
        <f>IF(Inputs!$C$11="Upfront",IF(AW$4=0,Calculations!$C$31*'Income Calcs'!$B$7,0),IF(ISNUMBER(MATCH(AW$4+1,Inputs!$B$77:$B$163,0)),INDEX(Inputs!$C$77:$C$163,MATCH(AW$4+1,Inputs!$B$77:$B$163,0))*'Income Calcs'!$B$7,0))</f>
        <v>0</v>
      </c>
      <c r="AX109" s="71">
        <f>IF(Inputs!$C$11="Upfront",IF(AX$4=0,Calculations!$C$31*'Income Calcs'!$B$7,0),IF(ISNUMBER(MATCH(AX$4+1,Inputs!$B$77:$B$163,0)),INDEX(Inputs!$C$77:$C$163,MATCH(AX$4+1,Inputs!$B$77:$B$163,0))*'Income Calcs'!$B$7,0))</f>
        <v>0</v>
      </c>
      <c r="AY109" s="71">
        <f>IF(Inputs!$C$11="Upfront",IF(AY$4=0,Calculations!$C$31*'Income Calcs'!$B$7,0),IF(ISNUMBER(MATCH(AY$4+1,Inputs!$B$77:$B$163,0)),INDEX(Inputs!$C$77:$C$163,MATCH(AY$4+1,Inputs!$B$77:$B$163,0))*'Income Calcs'!$B$7,0))</f>
        <v>0</v>
      </c>
      <c r="AZ109" s="71">
        <f>IF(Inputs!$C$11="Upfront",IF(AZ$4=0,Calculations!$C$31*'Income Calcs'!$B$7,0),IF(ISNUMBER(MATCH(AZ$4+1,Inputs!$B$77:$B$163,0)),INDEX(Inputs!$C$77:$C$163,MATCH(AZ$4+1,Inputs!$B$77:$B$163,0))*'Income Calcs'!$B$7,0))</f>
        <v>0</v>
      </c>
      <c r="BA109" s="71">
        <f>IF(Inputs!$C$11="Upfront",IF(BA$4=0,Calculations!$C$31*'Income Calcs'!$B$7,0),IF(ISNUMBER(MATCH(BA$4+1,Inputs!$B$77:$B$163,0)),INDEX(Inputs!$C$77:$C$163,MATCH(BA$4+1,Inputs!$B$77:$B$163,0))*'Income Calcs'!$B$7,0))</f>
        <v>0</v>
      </c>
      <c r="BB109" s="71">
        <f>IF(Inputs!$C$11="Upfront",IF(BB$4=0,Calculations!$C$31*'Income Calcs'!$B$7,0),IF(ISNUMBER(MATCH(BB$4+1,Inputs!$B$77:$B$163,0)),INDEX(Inputs!$C$77:$C$163,MATCH(BB$4+1,Inputs!$B$77:$B$163,0))*'Income Calcs'!$B$7,0))</f>
        <v>0</v>
      </c>
      <c r="BC109" s="71">
        <f>IF(Inputs!$C$11="Upfront",IF(BC$4=0,Calculations!$C$31*'Income Calcs'!$B$7,0),IF(ISNUMBER(MATCH(BC$4+1,Inputs!$B$77:$B$163,0)),INDEX(Inputs!$C$77:$C$163,MATCH(BC$4+1,Inputs!$B$77:$B$163,0))*'Income Calcs'!$B$7,0))</f>
        <v>0</v>
      </c>
      <c r="BD109" s="71">
        <f>IF(Inputs!$C$11="Upfront",IF(BD$4=0,Calculations!$C$31*'Income Calcs'!$B$7,0),IF(ISNUMBER(MATCH(BD$4+1,Inputs!$B$77:$B$163,0)),INDEX(Inputs!$C$77:$C$163,MATCH(BD$4+1,Inputs!$B$77:$B$163,0))*'Income Calcs'!$B$7,0))</f>
        <v>0</v>
      </c>
      <c r="BE109" s="71">
        <f>IF(Inputs!$C$11="Upfront",IF(BE$4=0,Calculations!$C$31*'Income Calcs'!$B$7,0),IF(ISNUMBER(MATCH(BE$4+1,Inputs!$B$77:$B$163,0)),INDEX(Inputs!$C$77:$C$163,MATCH(BE$4+1,Inputs!$B$77:$B$163,0))*'Income Calcs'!$B$7,0))</f>
        <v>0</v>
      </c>
      <c r="BF109" s="71">
        <f>IF(Inputs!$C$11="Upfront",IF(BF$4=0,Calculations!$C$31*'Income Calcs'!$B$7,0),IF(ISNUMBER(MATCH(BF$4+1,Inputs!$B$77:$B$163,0)),INDEX(Inputs!$C$77:$C$163,MATCH(BF$4+1,Inputs!$B$77:$B$163,0))*'Income Calcs'!$B$7,0))</f>
        <v>0</v>
      </c>
      <c r="BG109" s="71">
        <f>IF(Inputs!$C$11="Upfront",IF(BG$4=0,Calculations!$C$31*'Income Calcs'!$B$7,0),IF(ISNUMBER(MATCH(BG$4+1,Inputs!$B$77:$B$163,0)),INDEX(Inputs!$C$77:$C$163,MATCH(BG$4+1,Inputs!$B$77:$B$163,0))*'Income Calcs'!$B$7,0))</f>
        <v>0</v>
      </c>
      <c r="BH109" s="71">
        <f>IF(Inputs!$C$11="Upfront",IF(BH$4=0,Calculations!$C$31*'Income Calcs'!$B$7,0),IF(ISNUMBER(MATCH(BH$4+1,Inputs!$B$77:$B$163,0)),INDEX(Inputs!$C$77:$C$163,MATCH(BH$4+1,Inputs!$B$77:$B$163,0))*'Income Calcs'!$B$7,0))</f>
        <v>0</v>
      </c>
      <c r="BI109" s="71">
        <f>IF(Inputs!$C$11="Upfront",IF(BI$4=0,Calculations!$C$31*'Income Calcs'!$B$7,0),IF(ISNUMBER(MATCH(BI$4+1,Inputs!$B$77:$B$163,0)),INDEX(Inputs!$C$77:$C$163,MATCH(BI$4+1,Inputs!$B$77:$B$163,0))*'Income Calcs'!$B$7,0))</f>
        <v>0</v>
      </c>
      <c r="BJ109" s="71">
        <f>IF(Inputs!$C$11="Upfront",IF(BJ$4=0,Calculations!$C$31*'Income Calcs'!$B$7,0),IF(ISNUMBER(MATCH(BJ$4+1,Inputs!$B$77:$B$163,0)),INDEX(Inputs!$C$77:$C$163,MATCH(BJ$4+1,Inputs!$B$77:$B$163,0))*'Income Calcs'!$B$7,0))</f>
        <v>0</v>
      </c>
      <c r="BK109" s="71">
        <f>IF(Inputs!$C$11="Upfront",IF(BK$4=0,Calculations!$C$31*'Income Calcs'!$B$7,0),IF(ISNUMBER(MATCH(BK$4+1,Inputs!$B$77:$B$163,0)),INDEX(Inputs!$C$77:$C$163,MATCH(BK$4+1,Inputs!$B$77:$B$163,0))*'Income Calcs'!$B$7,0))</f>
        <v>0</v>
      </c>
      <c r="BL109" s="71">
        <f>IF(Inputs!$C$11="Upfront",IF(BL$4=0,Calculations!$C$31*'Income Calcs'!$B$7,0),IF(ISNUMBER(MATCH(BL$4+1,Inputs!$B$77:$B$163,0)),INDEX(Inputs!$C$77:$C$163,MATCH(BL$4+1,Inputs!$B$77:$B$163,0))*'Income Calcs'!$B$7,0))</f>
        <v>0</v>
      </c>
      <c r="BM109" s="71">
        <f>IF(Inputs!$C$11="Upfront",IF(BM$4=0,Calculations!$C$31*'Income Calcs'!$B$7,0),IF(ISNUMBER(MATCH(BM$4+1,Inputs!$B$77:$B$163,0)),INDEX(Inputs!$C$77:$C$163,MATCH(BM$4+1,Inputs!$B$77:$B$163,0))*'Income Calcs'!$B$7,0))</f>
        <v>0</v>
      </c>
      <c r="BN109" s="71">
        <f>IF(Inputs!$C$11="Upfront",IF(BN$4=0,Calculations!$C$31*'Income Calcs'!$B$7,0),IF(ISNUMBER(MATCH(BN$4+1,Inputs!$B$77:$B$163,0)),INDEX(Inputs!$C$77:$C$163,MATCH(BN$4+1,Inputs!$B$77:$B$163,0))*'Income Calcs'!$B$7,0))</f>
        <v>0</v>
      </c>
      <c r="BO109" s="71">
        <f>IF(Inputs!$C$11="Upfront",IF(BO$4=0,Calculations!$C$31*'Income Calcs'!$B$7,0),IF(ISNUMBER(MATCH(BO$4+1,Inputs!$B$77:$B$163,0)),INDEX(Inputs!$C$77:$C$163,MATCH(BO$4+1,Inputs!$B$77:$B$163,0))*'Income Calcs'!$B$7,0))</f>
        <v>0</v>
      </c>
      <c r="BP109" s="71">
        <f>IF(Inputs!$C$11="Upfront",IF(BP$4=0,Calculations!$C$31*'Income Calcs'!$B$7,0),IF(ISNUMBER(MATCH(BP$4+1,Inputs!$B$77:$B$163,0)),INDEX(Inputs!$C$77:$C$163,MATCH(BP$4+1,Inputs!$B$77:$B$163,0))*'Income Calcs'!$B$7,0))</f>
        <v>0</v>
      </c>
      <c r="BQ109" s="71">
        <f>IF(Inputs!$C$11="Upfront",IF(BQ$4=0,Calculations!$C$31*'Income Calcs'!$B$7,0),IF(ISNUMBER(MATCH(BQ$4+1,Inputs!$B$77:$B$163,0)),INDEX(Inputs!$C$77:$C$163,MATCH(BQ$4+1,Inputs!$B$77:$B$163,0))*'Income Calcs'!$B$7,0))</f>
        <v>0</v>
      </c>
      <c r="BR109" s="71">
        <f>IF(Inputs!$C$11="Upfront",IF(BR$4=0,Calculations!$C$31*'Income Calcs'!$B$7,0),IF(ISNUMBER(MATCH(BR$4+1,Inputs!$B$77:$B$163,0)),INDEX(Inputs!$C$77:$C$163,MATCH(BR$4+1,Inputs!$B$77:$B$163,0))*'Income Calcs'!$B$7,0))</f>
        <v>0</v>
      </c>
      <c r="BS109" s="71">
        <f>IF(Inputs!$C$11="Upfront",IF(BS$4=0,Calculations!$C$31*'Income Calcs'!$B$7,0),IF(ISNUMBER(MATCH(BS$4+1,Inputs!$B$77:$B$163,0)),INDEX(Inputs!$C$77:$C$163,MATCH(BS$4+1,Inputs!$B$77:$B$163,0))*'Income Calcs'!$B$7,0))</f>
        <v>0</v>
      </c>
      <c r="BT109" s="71">
        <f>IF(Inputs!$C$11="Upfront",IF(BT$4=0,Calculations!$C$31*'Income Calcs'!$B$7,0),IF(ISNUMBER(MATCH(BT$4+1,Inputs!$B$77:$B$163,0)),INDEX(Inputs!$C$77:$C$163,MATCH(BT$4+1,Inputs!$B$77:$B$163,0))*'Income Calcs'!$B$7,0))</f>
        <v>0</v>
      </c>
      <c r="BU109" s="71">
        <f>IF(Inputs!$C$11="Upfront",IF(BU$4=0,Calculations!$C$31*'Income Calcs'!$B$7,0),IF(ISNUMBER(MATCH(BU$4+1,Inputs!$B$77:$B$163,0)),INDEX(Inputs!$C$77:$C$163,MATCH(BU$4+1,Inputs!$B$77:$B$163,0))*'Income Calcs'!$B$7,0))</f>
        <v>0</v>
      </c>
      <c r="BV109" s="71">
        <f>IF(Inputs!$C$11="Upfront",IF(BV$4=0,Calculations!$C$31*'Income Calcs'!$B$7,0),IF(ISNUMBER(MATCH(BV$4+1,Inputs!$B$77:$B$163,0)),INDEX(Inputs!$C$77:$C$163,MATCH(BV$4+1,Inputs!$B$77:$B$163,0))*'Income Calcs'!$B$7,0))</f>
        <v>0</v>
      </c>
      <c r="BW109" s="71">
        <f>IF(Inputs!$C$11="Upfront",IF(BW$4=0,Calculations!$C$31*'Income Calcs'!$B$7,0),IF(ISNUMBER(MATCH(BW$4+1,Inputs!$B$77:$B$163,0)),INDEX(Inputs!$C$77:$C$163,MATCH(BW$4+1,Inputs!$B$77:$B$163,0))*'Income Calcs'!$B$7,0))</f>
        <v>0</v>
      </c>
      <c r="BX109" s="71">
        <f>IF(Inputs!$C$11="Upfront",IF(BX$4=0,Calculations!$C$31*'Income Calcs'!$B$7,0),IF(ISNUMBER(MATCH(BX$4+1,Inputs!$B$77:$B$163,0)),INDEX(Inputs!$C$77:$C$163,MATCH(BX$4+1,Inputs!$B$77:$B$163,0))*'Income Calcs'!$B$7,0))</f>
        <v>0</v>
      </c>
      <c r="BY109" s="71">
        <f>IF(Inputs!$C$11="Upfront",IF(BY$4=0,Calculations!$C$31*'Income Calcs'!$B$7,0),IF(ISNUMBER(MATCH(BY$4+1,Inputs!$B$77:$B$163,0)),INDEX(Inputs!$C$77:$C$163,MATCH(BY$4+1,Inputs!$B$77:$B$163,0))*'Income Calcs'!$B$7,0))</f>
        <v>0</v>
      </c>
      <c r="BZ109" s="71">
        <f>IF(Inputs!$C$11="Upfront",IF(BZ$4=0,Calculations!$C$31*'Income Calcs'!$B$7,0),IF(ISNUMBER(MATCH(BZ$4+1,Inputs!$B$77:$B$163,0)),INDEX(Inputs!$C$77:$C$163,MATCH(BZ$4+1,Inputs!$B$77:$B$163,0))*'Income Calcs'!$B$7,0))</f>
        <v>0</v>
      </c>
      <c r="CA109" s="71">
        <f>IF(Inputs!$C$11="Upfront",IF(CA$4=0,Calculations!$C$31*'Income Calcs'!$B$7,0),IF(ISNUMBER(MATCH(CA$4+1,Inputs!$B$77:$B$163,0)),INDEX(Inputs!$C$77:$C$163,MATCH(CA$4+1,Inputs!$B$77:$B$163,0))*'Income Calcs'!$B$7,0))</f>
        <v>0</v>
      </c>
      <c r="CB109" s="71">
        <f>IF(Inputs!$C$11="Upfront",IF(CB$4=0,Calculations!$C$31*'Income Calcs'!$B$7,0),IF(ISNUMBER(MATCH(CB$4+1,Inputs!$B$77:$B$163,0)),INDEX(Inputs!$C$77:$C$163,MATCH(CB$4+1,Inputs!$B$77:$B$163,0))*'Income Calcs'!$B$7,0))</f>
        <v>0</v>
      </c>
      <c r="CC109" s="71">
        <f>IF(Inputs!$C$11="Upfront",IF(CC$4=0,Calculations!$C$31*'Income Calcs'!$B$7,0),IF(ISNUMBER(MATCH(CC$4+1,Inputs!$B$77:$B$163,0)),INDEX(Inputs!$C$77:$C$163,MATCH(CC$4+1,Inputs!$B$77:$B$163,0))*'Income Calcs'!$B$7,0))</f>
        <v>0</v>
      </c>
      <c r="CD109" s="71">
        <f>IF(Inputs!$C$11="Upfront",IF(CD$4=0,Calculations!$C$31*'Income Calcs'!$B$7,0),IF(ISNUMBER(MATCH(CD$4+1,Inputs!$B$77:$B$163,0)),INDEX(Inputs!$C$77:$C$163,MATCH(CD$4+1,Inputs!$B$77:$B$163,0))*'Income Calcs'!$B$7,0))</f>
        <v>0</v>
      </c>
      <c r="CE109" s="71">
        <f>IF(Inputs!$C$11="Upfront",IF(CE$4=0,Calculations!$C$31*'Income Calcs'!$B$7,0),IF(ISNUMBER(MATCH(CE$4+1,Inputs!$B$77:$B$163,0)),INDEX(Inputs!$C$77:$C$163,MATCH(CE$4+1,Inputs!$B$77:$B$163,0))*'Income Calcs'!$B$7,0))</f>
        <v>0</v>
      </c>
      <c r="CF109" s="71">
        <f>IF(Inputs!$C$11="Upfront",IF(CF$4=0,Calculations!$C$31*'Income Calcs'!$B$7,0),IF(ISNUMBER(MATCH(CF$4+1,Inputs!$B$77:$B$163,0)),INDEX(Inputs!$C$77:$C$163,MATCH(CF$4+1,Inputs!$B$77:$B$163,0))*'Income Calcs'!$B$7,0))</f>
        <v>0</v>
      </c>
      <c r="CG109" s="71">
        <f>IF(Inputs!$C$11="Upfront",IF(CG$4=0,Calculations!$C$31*'Income Calcs'!$B$7,0),IF(ISNUMBER(MATCH(CG$4+1,Inputs!$B$77:$B$163,0)),INDEX(Inputs!$C$77:$C$163,MATCH(CG$4+1,Inputs!$B$77:$B$163,0))*'Income Calcs'!$B$7,0))</f>
        <v>0</v>
      </c>
      <c r="CH109" s="71">
        <f>IF(Inputs!$C$11="Upfront",IF(CH$4=0,Calculations!$C$31*'Income Calcs'!$B$7,0),IF(ISNUMBER(MATCH(CH$4+1,Inputs!$B$77:$B$163,0)),INDEX(Inputs!$C$77:$C$163,MATCH(CH$4+1,Inputs!$B$77:$B$163,0))*'Income Calcs'!$B$7,0))</f>
        <v>0</v>
      </c>
      <c r="CI109" s="71">
        <f>IF(Inputs!$C$11="Upfront",IF(CI$4=0,Calculations!$C$31*'Income Calcs'!$B$7,0),IF(ISNUMBER(MATCH(CI$4+1,Inputs!$B$77:$B$163,0)),INDEX(Inputs!$C$77:$C$163,MATCH(CI$4+1,Inputs!$B$77:$B$163,0))*'Income Calcs'!$B$7,0))</f>
        <v>0</v>
      </c>
      <c r="CJ109" s="71">
        <f>IF(Inputs!$C$11="Upfront",IF(CJ$4=0,Calculations!$C$31*'Income Calcs'!$B$7,0),IF(ISNUMBER(MATCH(CJ$4+1,Inputs!$B$77:$B$163,0)),INDEX(Inputs!$C$77:$C$163,MATCH(CJ$4+1,Inputs!$B$77:$B$163,0))*'Income Calcs'!$B$7,0))</f>
        <v>0</v>
      </c>
      <c r="CK109" s="71">
        <f>IF(Inputs!$C$11="Upfront",IF(CK$4=0,Calculations!$C$31*'Income Calcs'!$B$7,0),IF(ISNUMBER(MATCH(CK$4+1,Inputs!$B$77:$B$163,0)),INDEX(Inputs!$C$77:$C$163,MATCH(CK$4+1,Inputs!$B$77:$B$163,0))*'Income Calcs'!$B$7,0))</f>
        <v>0</v>
      </c>
      <c r="CL109" s="71">
        <f>IF(Inputs!$C$11="Upfront",IF(CL$4=0,Calculations!$C$31*'Income Calcs'!$B$7,0),IF(ISNUMBER(MATCH(CL$4+1,Inputs!$B$77:$B$163,0)),INDEX(Inputs!$C$77:$C$163,MATCH(CL$4+1,Inputs!$B$77:$B$163,0))*'Income Calcs'!$B$7,0))</f>
        <v>0</v>
      </c>
      <c r="CM109" s="71">
        <f>IF(Inputs!$C$11="Upfront",IF(CM$4=0,Calculations!$C$31*'Income Calcs'!$B$7,0),IF(ISNUMBER(MATCH(CM$4+1,Inputs!$B$77:$B$163,0)),INDEX(Inputs!$C$77:$C$163,MATCH(CM$4+1,Inputs!$B$77:$B$163,0))*'Income Calcs'!$B$7,0))</f>
        <v>0</v>
      </c>
      <c r="CN109" s="71">
        <f>IF(Inputs!$C$11="Upfront",IF(CN$4=0,Calculations!$C$31*'Income Calcs'!$B$7,0),IF(ISNUMBER(MATCH(CN$4+1,Inputs!$B$77:$B$163,0)),INDEX(Inputs!$C$77:$C$163,MATCH(CN$4+1,Inputs!$B$77:$B$163,0))*'Income Calcs'!$B$7,0))</f>
        <v>0</v>
      </c>
      <c r="CO109" s="71">
        <f>IF(Inputs!$C$11="Upfront",IF(CO$4=0,Calculations!$C$31*'Income Calcs'!$B$7,0),IF(ISNUMBER(MATCH(CO$4+1,Inputs!$B$77:$B$163,0)),INDEX(Inputs!$C$77:$C$163,MATCH(CO$4+1,Inputs!$B$77:$B$163,0))*'Income Calcs'!$B$7,0))</f>
        <v>0</v>
      </c>
      <c r="CP109" s="71">
        <f>IF(Inputs!$C$11="Upfront",IF(CP$4=0,Calculations!$C$31*'Income Calcs'!$B$7,0),IF(ISNUMBER(MATCH(CP$4+1,Inputs!$B$77:$B$163,0)),INDEX(Inputs!$C$77:$C$163,MATCH(CP$4+1,Inputs!$B$77:$B$163,0))*'Income Calcs'!$B$7,0))</f>
        <v>0</v>
      </c>
      <c r="CQ109" s="71">
        <f>IF(Inputs!$C$11="Upfront",IF(CQ$4=0,Calculations!$C$31*'Income Calcs'!$B$7,0),IF(ISNUMBER(MATCH(CQ$4+1,Inputs!$B$77:$B$163,0)),INDEX(Inputs!$C$77:$C$163,MATCH(CQ$4+1,Inputs!$B$77:$B$163,0))*'Income Calcs'!$B$7,0))</f>
        <v>0</v>
      </c>
      <c r="CR109" s="71">
        <f>IF(Inputs!$C$11="Upfront",IF(CR$4=0,Calculations!$C$31*'Income Calcs'!$B$7,0),IF(ISNUMBER(MATCH(CR$4+1,Inputs!$B$77:$B$163,0)),INDEX(Inputs!$C$77:$C$163,MATCH(CR$4+1,Inputs!$B$77:$B$163,0))*'Income Calcs'!$B$7,0))</f>
        <v>0</v>
      </c>
      <c r="CS109" s="71">
        <f>IF(Inputs!$C$11="Upfront",IF(CS$4=0,Calculations!$C$31*'Income Calcs'!$B$7,0),IF(ISNUMBER(MATCH(CS$4+1,Inputs!$B$77:$B$163,0)),INDEX(Inputs!$C$77:$C$163,MATCH(CS$4+1,Inputs!$B$77:$B$163,0))*'Income Calcs'!$B$7,0))</f>
        <v>0</v>
      </c>
      <c r="CT109" s="71">
        <f>IF(Inputs!$C$11="Upfront",IF(CT$4=0,Calculations!$C$31*'Income Calcs'!$B$7,0),IF(ISNUMBER(MATCH(CT$4+1,Inputs!$B$77:$B$163,0)),INDEX(Inputs!$C$77:$C$163,MATCH(CT$4+1,Inputs!$B$77:$B$163,0))*'Income Calcs'!$B$7,0))</f>
        <v>0</v>
      </c>
      <c r="CU109" s="71">
        <f>IF(Inputs!$C$11="Upfront",IF(CU$4=0,Calculations!$C$31*'Income Calcs'!$B$7,0),IF(ISNUMBER(MATCH(CU$4+1,Inputs!$B$77:$B$163,0)),INDEX(Inputs!$C$77:$C$163,MATCH(CU$4+1,Inputs!$B$77:$B$163,0))*'Income Calcs'!$B$7,0))</f>
        <v>0</v>
      </c>
      <c r="CV109" s="71">
        <f>IF(Inputs!$C$11="Upfront",IF(CV$4=0,Calculations!$C$31*'Income Calcs'!$B$7,0),IF(ISNUMBER(MATCH(CV$4+1,Inputs!$B$77:$B$163,0)),INDEX(Inputs!$C$77:$C$163,MATCH(CV$4+1,Inputs!$B$77:$B$163,0))*'Income Calcs'!$B$7,0))</f>
        <v>0</v>
      </c>
      <c r="CW109" s="71">
        <f>IF(Inputs!$C$11="Upfront",IF(CW$4=0,Calculations!$C$31*'Income Calcs'!$B$7,0),IF(ISNUMBER(MATCH(CW$4+1,Inputs!$B$77:$B$163,0)),INDEX(Inputs!$C$77:$C$163,MATCH(CW$4+1,Inputs!$B$77:$B$163,0))*'Income Calcs'!$B$7,0))</f>
        <v>0</v>
      </c>
      <c r="CX109" s="71">
        <f>IF(Inputs!$C$11="Upfront",IF(CX$4=0,Calculations!$C$31*'Income Calcs'!$B$7,0),IF(ISNUMBER(MATCH(CX$4+1,Inputs!$B$77:$B$163,0)),INDEX(Inputs!$C$77:$C$163,MATCH(CX$4+1,Inputs!$B$77:$B$163,0))*'Income Calcs'!$B$7,0))</f>
        <v>0</v>
      </c>
      <c r="CY109" s="71">
        <f>IF(Inputs!$C$11="Upfront",IF(CY$4=0,Calculations!$C$31*'Income Calcs'!$B$7,0),IF(ISNUMBER(MATCH(CY$4+1,Inputs!$B$77:$B$163,0)),INDEX(Inputs!$C$77:$C$163,MATCH(CY$4+1,Inputs!$B$77:$B$163,0))*'Income Calcs'!$B$7,0))</f>
        <v>0</v>
      </c>
    </row>
    <row r="110" spans="1:103" s="68" customFormat="1" ht="12.75" customHeight="1" x14ac:dyDescent="0.2">
      <c r="A110" s="306"/>
      <c r="B110" s="69" t="s">
        <v>279</v>
      </c>
      <c r="C110" s="72">
        <f t="shared" si="25"/>
        <v>0</v>
      </c>
      <c r="D110" s="71">
        <f>IF(ISNUMBER(MATCH(D$4,'Income Calcs'!$M$17:$Y$17,0)),'Income Calcs'!$AC$17,0)
+IF(ISNUMBER(MATCH(D$4,'Income Calcs'!$M$18:$Y$18,0)),'Income Calcs'!$AC$18,0)
+IF(ISNUMBER(MATCH(D$4,'Income Calcs'!$M$19:$Y$19,0)),'Income Calcs'!$AC$19,0)
+IF(ISNUMBER(MATCH(D$4,'Income Calcs'!$M$20:$M$32,0)),INDEX('Income Calcs'!$AC$20:$AC$32,MATCH(D$4,'Income Calcs'!$M$20:$M$32,0)),0)</f>
        <v>0</v>
      </c>
      <c r="E110" s="71">
        <f>IF(ISNUMBER(MATCH(E$4,'Income Calcs'!$M$17:$Y$17,0)),'Income Calcs'!$AC$17,0)
+IF(ISNUMBER(MATCH(E$4,'Income Calcs'!$M$18:$Y$18,0)),'Income Calcs'!$AC$18,0)
+IF(ISNUMBER(MATCH(E$4,'Income Calcs'!$M$19:$Y$19,0)),'Income Calcs'!$AC$19,0)
+IF(ISNUMBER(MATCH(E$4,'Income Calcs'!$M$20:$M$32,0)),INDEX('Income Calcs'!$AC$20:$AC$32,MATCH(E$4,'Income Calcs'!$M$20:$M$32,0)),0)</f>
        <v>0</v>
      </c>
      <c r="F110" s="71">
        <f>IF(ISNUMBER(MATCH(F$4,'Income Calcs'!$M$17:$Y$17,0)),'Income Calcs'!$AC$17,0)
+IF(ISNUMBER(MATCH(F$4,'Income Calcs'!$M$18:$Y$18,0)),'Income Calcs'!$AC$18,0)
+IF(ISNUMBER(MATCH(F$4,'Income Calcs'!$M$19:$Y$19,0)),'Income Calcs'!$AC$19,0)
+IF(ISNUMBER(MATCH(F$4,'Income Calcs'!$M$20:$M$32,0)),INDEX('Income Calcs'!$AC$20:$AC$32,MATCH(F$4,'Income Calcs'!$M$20:$M$32,0)),0)</f>
        <v>0</v>
      </c>
      <c r="G110" s="71">
        <f>IF(ISNUMBER(MATCH(G$4,'Income Calcs'!$M$17:$Y$17,0)),'Income Calcs'!$AC$17,0)
+IF(ISNUMBER(MATCH(G$4,'Income Calcs'!$M$18:$Y$18,0)),'Income Calcs'!$AC$18,0)
+IF(ISNUMBER(MATCH(G$4,'Income Calcs'!$M$19:$Y$19,0)),'Income Calcs'!$AC$19,0)
+IF(ISNUMBER(MATCH(G$4,'Income Calcs'!$M$20:$M$32,0)),INDEX('Income Calcs'!$AC$20:$AC$32,MATCH(G$4,'Income Calcs'!$M$20:$M$32,0)),0)</f>
        <v>0</v>
      </c>
      <c r="H110" s="71">
        <f>IF(ISNUMBER(MATCH(H$4,'Income Calcs'!$M$17:$Y$17,0)),'Income Calcs'!$AC$17,0)
+IF(ISNUMBER(MATCH(H$4,'Income Calcs'!$M$18:$Y$18,0)),'Income Calcs'!$AC$18,0)
+IF(ISNUMBER(MATCH(H$4,'Income Calcs'!$M$19:$Y$19,0)),'Income Calcs'!$AC$19,0)
+IF(ISNUMBER(MATCH(H$4,'Income Calcs'!$M$20:$M$32,0)),INDEX('Income Calcs'!$AC$20:$AC$32,MATCH(H$4,'Income Calcs'!$M$20:$M$32,0)),0)</f>
        <v>0</v>
      </c>
      <c r="I110" s="71">
        <f>IF(ISNUMBER(MATCH(I$4,'Income Calcs'!$M$17:$Y$17,0)),'Income Calcs'!$AC$17,0)
+IF(ISNUMBER(MATCH(I$4,'Income Calcs'!$M$18:$Y$18,0)),'Income Calcs'!$AC$18,0)
+IF(ISNUMBER(MATCH(I$4,'Income Calcs'!$M$19:$Y$19,0)),'Income Calcs'!$AC$19,0)
+IF(ISNUMBER(MATCH(I$4,'Income Calcs'!$M$20:$M$32,0)),INDEX('Income Calcs'!$AC$20:$AC$32,MATCH(I$4,'Income Calcs'!$M$20:$M$32,0)),0)</f>
        <v>0</v>
      </c>
      <c r="J110" s="71">
        <f>IF(ISNUMBER(MATCH(J$4,'Income Calcs'!$M$17:$Y$17,0)),'Income Calcs'!$AC$17,0)
+IF(ISNUMBER(MATCH(J$4,'Income Calcs'!$M$18:$Y$18,0)),'Income Calcs'!$AC$18,0)
+IF(ISNUMBER(MATCH(J$4,'Income Calcs'!$M$19:$Y$19,0)),'Income Calcs'!$AC$19,0)
+IF(ISNUMBER(MATCH(J$4,'Income Calcs'!$M$20:$M$32,0)),INDEX('Income Calcs'!$AC$20:$AC$32,MATCH(J$4,'Income Calcs'!$M$20:$M$32,0)),0)</f>
        <v>0</v>
      </c>
      <c r="K110" s="71">
        <f>IF(ISNUMBER(MATCH(K$4,'Income Calcs'!$M$17:$Y$17,0)),'Income Calcs'!$AC$17,0)
+IF(ISNUMBER(MATCH(K$4,'Income Calcs'!$M$18:$Y$18,0)),'Income Calcs'!$AC$18,0)
+IF(ISNUMBER(MATCH(K$4,'Income Calcs'!$M$19:$Y$19,0)),'Income Calcs'!$AC$19,0)
+IF(ISNUMBER(MATCH(K$4,'Income Calcs'!$M$20:$M$32,0)),INDEX('Income Calcs'!$AC$20:$AC$32,MATCH(K$4,'Income Calcs'!$M$20:$M$32,0)),0)</f>
        <v>0</v>
      </c>
      <c r="L110" s="71">
        <f>IF(ISNUMBER(MATCH(L$4,'Income Calcs'!$M$17:$Y$17,0)),'Income Calcs'!$AC$17,0)
+IF(ISNUMBER(MATCH(L$4,'Income Calcs'!$M$18:$Y$18,0)),'Income Calcs'!$AC$18,0)
+IF(ISNUMBER(MATCH(L$4,'Income Calcs'!$M$19:$Y$19,0)),'Income Calcs'!$AC$19,0)
+IF(ISNUMBER(MATCH(L$4,'Income Calcs'!$M$20:$M$32,0)),INDEX('Income Calcs'!$AC$20:$AC$32,MATCH(L$4,'Income Calcs'!$M$20:$M$32,0)),0)</f>
        <v>0</v>
      </c>
      <c r="M110" s="71">
        <f>IF(ISNUMBER(MATCH(M$4,'Income Calcs'!$M$17:$Y$17,0)),'Income Calcs'!$AC$17,0)
+IF(ISNUMBER(MATCH(M$4,'Income Calcs'!$M$18:$Y$18,0)),'Income Calcs'!$AC$18,0)
+IF(ISNUMBER(MATCH(M$4,'Income Calcs'!$M$19:$Y$19,0)),'Income Calcs'!$AC$19,0)
+IF(ISNUMBER(MATCH(M$4,'Income Calcs'!$M$20:$M$32,0)),INDEX('Income Calcs'!$AC$20:$AC$32,MATCH(M$4,'Income Calcs'!$M$20:$M$32,0)),0)</f>
        <v>0</v>
      </c>
      <c r="N110" s="71">
        <f>IF(ISNUMBER(MATCH(N$4,'Income Calcs'!$M$17:$Y$17,0)),'Income Calcs'!$AC$17,0)
+IF(ISNUMBER(MATCH(N$4,'Income Calcs'!$M$18:$Y$18,0)),'Income Calcs'!$AC$18,0)
+IF(ISNUMBER(MATCH(N$4,'Income Calcs'!$M$19:$Y$19,0)),'Income Calcs'!$AC$19,0)
+IF(ISNUMBER(MATCH(N$4,'Income Calcs'!$M$20:$M$32,0)),INDEX('Income Calcs'!$AC$20:$AC$32,MATCH(N$4,'Income Calcs'!$M$20:$M$32,0)),0)</f>
        <v>0</v>
      </c>
      <c r="O110" s="71">
        <f>IF(ISNUMBER(MATCH(O$4,'Income Calcs'!$M$17:$Y$17,0)),'Income Calcs'!$AC$17,0)
+IF(ISNUMBER(MATCH(O$4,'Income Calcs'!$M$18:$Y$18,0)),'Income Calcs'!$AC$18,0)
+IF(ISNUMBER(MATCH(O$4,'Income Calcs'!$M$19:$Y$19,0)),'Income Calcs'!$AC$19,0)
+IF(ISNUMBER(MATCH(O$4,'Income Calcs'!$M$20:$M$32,0)),INDEX('Income Calcs'!$AC$20:$AC$32,MATCH(O$4,'Income Calcs'!$M$20:$M$32,0)),0)</f>
        <v>0</v>
      </c>
      <c r="P110" s="71">
        <f>IF(ISNUMBER(MATCH(P$4,'Income Calcs'!$M$17:$Y$17,0)),'Income Calcs'!$AC$17,0)
+IF(ISNUMBER(MATCH(P$4,'Income Calcs'!$M$18:$Y$18,0)),'Income Calcs'!$AC$18,0)
+IF(ISNUMBER(MATCH(P$4,'Income Calcs'!$M$19:$Y$19,0)),'Income Calcs'!$AC$19,0)
+IF(ISNUMBER(MATCH(P$4,'Income Calcs'!$M$20:$M$32,0)),INDEX('Income Calcs'!$AC$20:$AC$32,MATCH(P$4,'Income Calcs'!$M$20:$M$32,0)),0)</f>
        <v>0</v>
      </c>
      <c r="Q110" s="71">
        <f>IF(ISNUMBER(MATCH(Q$4,'Income Calcs'!$M$17:$Y$17,0)),'Income Calcs'!$AC$17,0)
+IF(ISNUMBER(MATCH(Q$4,'Income Calcs'!$M$18:$Y$18,0)),'Income Calcs'!$AC$18,0)
+IF(ISNUMBER(MATCH(Q$4,'Income Calcs'!$M$19:$Y$19,0)),'Income Calcs'!$AC$19,0)
+IF(ISNUMBER(MATCH(Q$4,'Income Calcs'!$M$20:$M$32,0)),INDEX('Income Calcs'!$AC$20:$AC$32,MATCH(Q$4,'Income Calcs'!$M$20:$M$32,0)),0)</f>
        <v>0</v>
      </c>
      <c r="R110" s="71">
        <f>IF(ISNUMBER(MATCH(R$4,'Income Calcs'!$M$17:$Y$17,0)),'Income Calcs'!$AC$17,0)
+IF(ISNUMBER(MATCH(R$4,'Income Calcs'!$M$18:$Y$18,0)),'Income Calcs'!$AC$18,0)
+IF(ISNUMBER(MATCH(R$4,'Income Calcs'!$M$19:$Y$19,0)),'Income Calcs'!$AC$19,0)
+IF(ISNUMBER(MATCH(R$4,'Income Calcs'!$M$20:$M$32,0)),INDEX('Income Calcs'!$AC$20:$AC$32,MATCH(R$4,'Income Calcs'!$M$20:$M$32,0)),0)</f>
        <v>0</v>
      </c>
      <c r="S110" s="71">
        <f>IF(ISNUMBER(MATCH(S$4,'Income Calcs'!$M$17:$Y$17,0)),'Income Calcs'!$AC$17,0)
+IF(ISNUMBER(MATCH(S$4,'Income Calcs'!$M$18:$Y$18,0)),'Income Calcs'!$AC$18,0)
+IF(ISNUMBER(MATCH(S$4,'Income Calcs'!$M$19:$Y$19,0)),'Income Calcs'!$AC$19,0)
+IF(ISNUMBER(MATCH(S$4,'Income Calcs'!$M$20:$M$32,0)),INDEX('Income Calcs'!$AC$20:$AC$32,MATCH(S$4,'Income Calcs'!$M$20:$M$32,0)),0)</f>
        <v>0</v>
      </c>
      <c r="T110" s="71">
        <f>IF(ISNUMBER(MATCH(T$4,'Income Calcs'!$M$17:$Y$17,0)),'Income Calcs'!$AC$17,0)
+IF(ISNUMBER(MATCH(T$4,'Income Calcs'!$M$18:$Y$18,0)),'Income Calcs'!$AC$18,0)
+IF(ISNUMBER(MATCH(T$4,'Income Calcs'!$M$19:$Y$19,0)),'Income Calcs'!$AC$19,0)
+IF(ISNUMBER(MATCH(T$4,'Income Calcs'!$M$20:$M$32,0)),INDEX('Income Calcs'!$AC$20:$AC$32,MATCH(T$4,'Income Calcs'!$M$20:$M$32,0)),0)</f>
        <v>0</v>
      </c>
      <c r="U110" s="71">
        <f>IF(ISNUMBER(MATCH(U$4,'Income Calcs'!$M$17:$Y$17,0)),'Income Calcs'!$AC$17,0)
+IF(ISNUMBER(MATCH(U$4,'Income Calcs'!$M$18:$Y$18,0)),'Income Calcs'!$AC$18,0)
+IF(ISNUMBER(MATCH(U$4,'Income Calcs'!$M$19:$Y$19,0)),'Income Calcs'!$AC$19,0)
+IF(ISNUMBER(MATCH(U$4,'Income Calcs'!$M$20:$M$32,0)),INDEX('Income Calcs'!$AC$20:$AC$32,MATCH(U$4,'Income Calcs'!$M$20:$M$32,0)),0)</f>
        <v>0</v>
      </c>
      <c r="V110" s="71">
        <f>IF(ISNUMBER(MATCH(V$4,'Income Calcs'!$M$17:$Y$17,0)),'Income Calcs'!$AC$17,0)
+IF(ISNUMBER(MATCH(V$4,'Income Calcs'!$M$18:$Y$18,0)),'Income Calcs'!$AC$18,0)
+IF(ISNUMBER(MATCH(V$4,'Income Calcs'!$M$19:$Y$19,0)),'Income Calcs'!$AC$19,0)
+IF(ISNUMBER(MATCH(V$4,'Income Calcs'!$M$20:$M$32,0)),INDEX('Income Calcs'!$AC$20:$AC$32,MATCH(V$4,'Income Calcs'!$M$20:$M$32,0)),0)</f>
        <v>0</v>
      </c>
      <c r="W110" s="71">
        <f>IF(ISNUMBER(MATCH(W$4,'Income Calcs'!$M$17:$Y$17,0)),'Income Calcs'!$AC$17,0)
+IF(ISNUMBER(MATCH(W$4,'Income Calcs'!$M$18:$Y$18,0)),'Income Calcs'!$AC$18,0)
+IF(ISNUMBER(MATCH(W$4,'Income Calcs'!$M$19:$Y$19,0)),'Income Calcs'!$AC$19,0)
+IF(ISNUMBER(MATCH(W$4,'Income Calcs'!$M$20:$M$32,0)),INDEX('Income Calcs'!$AC$20:$AC$32,MATCH(W$4,'Income Calcs'!$M$20:$M$32,0)),0)</f>
        <v>0</v>
      </c>
      <c r="X110" s="71">
        <f>IF(ISNUMBER(MATCH(X$4,'Income Calcs'!$M$17:$Y$17,0)),'Income Calcs'!$AC$17,0)
+IF(ISNUMBER(MATCH(X$4,'Income Calcs'!$M$18:$Y$18,0)),'Income Calcs'!$AC$18,0)
+IF(ISNUMBER(MATCH(X$4,'Income Calcs'!$M$19:$Y$19,0)),'Income Calcs'!$AC$19,0)
+IF(ISNUMBER(MATCH(X$4,'Income Calcs'!$M$20:$M$32,0)),INDEX('Income Calcs'!$AC$20:$AC$32,MATCH(X$4,'Income Calcs'!$M$20:$M$32,0)),0)</f>
        <v>0</v>
      </c>
      <c r="Y110" s="71">
        <f>IF(ISNUMBER(MATCH(Y$4,'Income Calcs'!$M$17:$Y$17,0)),'Income Calcs'!$AC$17,0)
+IF(ISNUMBER(MATCH(Y$4,'Income Calcs'!$M$18:$Y$18,0)),'Income Calcs'!$AC$18,0)
+IF(ISNUMBER(MATCH(Y$4,'Income Calcs'!$M$19:$Y$19,0)),'Income Calcs'!$AC$19,0)
+IF(ISNUMBER(MATCH(Y$4,'Income Calcs'!$M$20:$M$32,0)),INDEX('Income Calcs'!$AC$20:$AC$32,MATCH(Y$4,'Income Calcs'!$M$20:$M$32,0)),0)</f>
        <v>0</v>
      </c>
      <c r="Z110" s="71">
        <f>IF(ISNUMBER(MATCH(Z$4,'Income Calcs'!$M$17:$Y$17,0)),'Income Calcs'!$AC$17,0)
+IF(ISNUMBER(MATCH(Z$4,'Income Calcs'!$M$18:$Y$18,0)),'Income Calcs'!$AC$18,0)
+IF(ISNUMBER(MATCH(Z$4,'Income Calcs'!$M$19:$Y$19,0)),'Income Calcs'!$AC$19,0)
+IF(ISNUMBER(MATCH(Z$4,'Income Calcs'!$M$20:$M$32,0)),INDEX('Income Calcs'!$AC$20:$AC$32,MATCH(Z$4,'Income Calcs'!$M$20:$M$32,0)),0)</f>
        <v>0</v>
      </c>
      <c r="AA110" s="71">
        <f>IF(ISNUMBER(MATCH(AA$4,'Income Calcs'!$M$17:$Y$17,0)),'Income Calcs'!$AC$17,0)
+IF(ISNUMBER(MATCH(AA$4,'Income Calcs'!$M$18:$Y$18,0)),'Income Calcs'!$AC$18,0)
+IF(ISNUMBER(MATCH(AA$4,'Income Calcs'!$M$19:$Y$19,0)),'Income Calcs'!$AC$19,0)
+IF(ISNUMBER(MATCH(AA$4,'Income Calcs'!$M$20:$M$32,0)),INDEX('Income Calcs'!$AC$20:$AC$32,MATCH(AA$4,'Income Calcs'!$M$20:$M$32,0)),0)</f>
        <v>0</v>
      </c>
      <c r="AB110" s="71">
        <f>IF(ISNUMBER(MATCH(AB$4,'Income Calcs'!$M$17:$Y$17,0)),'Income Calcs'!$AC$17,0)
+IF(ISNUMBER(MATCH(AB$4,'Income Calcs'!$M$18:$Y$18,0)),'Income Calcs'!$AC$18,0)
+IF(ISNUMBER(MATCH(AB$4,'Income Calcs'!$M$19:$Y$19,0)),'Income Calcs'!$AC$19,0)
+IF(ISNUMBER(MATCH(AB$4,'Income Calcs'!$M$20:$M$32,0)),INDEX('Income Calcs'!$AC$20:$AC$32,MATCH(AB$4,'Income Calcs'!$M$20:$M$32,0)),0)</f>
        <v>0</v>
      </c>
      <c r="AC110" s="71">
        <f>IF(ISNUMBER(MATCH(AC$4,'Income Calcs'!$M$17:$Y$17,0)),'Income Calcs'!$AC$17,0)
+IF(ISNUMBER(MATCH(AC$4,'Income Calcs'!$M$18:$Y$18,0)),'Income Calcs'!$AC$18,0)
+IF(ISNUMBER(MATCH(AC$4,'Income Calcs'!$M$19:$Y$19,0)),'Income Calcs'!$AC$19,0)
+IF(ISNUMBER(MATCH(AC$4,'Income Calcs'!$M$20:$M$32,0)),INDEX('Income Calcs'!$AC$20:$AC$32,MATCH(AC$4,'Income Calcs'!$M$20:$M$32,0)),0)</f>
        <v>0</v>
      </c>
      <c r="AD110" s="71">
        <f>IF(ISNUMBER(MATCH(AD$4,'Income Calcs'!$M$17:$Y$17,0)),'Income Calcs'!$AC$17,0)
+IF(ISNUMBER(MATCH(AD$4,'Income Calcs'!$M$18:$Y$18,0)),'Income Calcs'!$AC$18,0)
+IF(ISNUMBER(MATCH(AD$4,'Income Calcs'!$M$19:$Y$19,0)),'Income Calcs'!$AC$19,0)
+IF(ISNUMBER(MATCH(AD$4,'Income Calcs'!$M$20:$M$32,0)),INDEX('Income Calcs'!$AC$20:$AC$32,MATCH(AD$4,'Income Calcs'!$M$20:$M$32,0)),0)</f>
        <v>0</v>
      </c>
      <c r="AE110" s="71">
        <f>IF(ISNUMBER(MATCH(AE$4,'Income Calcs'!$M$17:$Y$17,0)),'Income Calcs'!$AC$17,0)
+IF(ISNUMBER(MATCH(AE$4,'Income Calcs'!$M$18:$Y$18,0)),'Income Calcs'!$AC$18,0)
+IF(ISNUMBER(MATCH(AE$4,'Income Calcs'!$M$19:$Y$19,0)),'Income Calcs'!$AC$19,0)
+IF(ISNUMBER(MATCH(AE$4,'Income Calcs'!$M$20:$M$32,0)),INDEX('Income Calcs'!$AC$20:$AC$32,MATCH(AE$4,'Income Calcs'!$M$20:$M$32,0)),0)</f>
        <v>0</v>
      </c>
      <c r="AF110" s="71">
        <f>IF(ISNUMBER(MATCH(AF$4,'Income Calcs'!$M$17:$Y$17,0)),'Income Calcs'!$AC$17,0)
+IF(ISNUMBER(MATCH(AF$4,'Income Calcs'!$M$18:$Y$18,0)),'Income Calcs'!$AC$18,0)
+IF(ISNUMBER(MATCH(AF$4,'Income Calcs'!$M$19:$Y$19,0)),'Income Calcs'!$AC$19,0)
+IF(ISNUMBER(MATCH(AF$4,'Income Calcs'!$M$20:$M$32,0)),INDEX('Income Calcs'!$AC$20:$AC$32,MATCH(AF$4,'Income Calcs'!$M$20:$M$32,0)),0)</f>
        <v>0</v>
      </c>
      <c r="AG110" s="71">
        <f>IF(ISNUMBER(MATCH(AG$4,'Income Calcs'!$M$17:$Y$17,0)),'Income Calcs'!$AC$17,0)
+IF(ISNUMBER(MATCH(AG$4,'Income Calcs'!$M$18:$Y$18,0)),'Income Calcs'!$AC$18,0)
+IF(ISNUMBER(MATCH(AG$4,'Income Calcs'!$M$19:$Y$19,0)),'Income Calcs'!$AC$19,0)
+IF(ISNUMBER(MATCH(AG$4,'Income Calcs'!$M$20:$M$32,0)),INDEX('Income Calcs'!$AC$20:$AC$32,MATCH(AG$4,'Income Calcs'!$M$20:$M$32,0)),0)</f>
        <v>0</v>
      </c>
      <c r="AH110" s="71">
        <f>IF(ISNUMBER(MATCH(AH$4,'Income Calcs'!$M$17:$Y$17,0)),'Income Calcs'!$AC$17,0)
+IF(ISNUMBER(MATCH(AH$4,'Income Calcs'!$M$18:$Y$18,0)),'Income Calcs'!$AC$18,0)
+IF(ISNUMBER(MATCH(AH$4,'Income Calcs'!$M$19:$Y$19,0)),'Income Calcs'!$AC$19,0)
+IF(ISNUMBER(MATCH(AH$4,'Income Calcs'!$M$20:$M$32,0)),INDEX('Income Calcs'!$AC$20:$AC$32,MATCH(AH$4,'Income Calcs'!$M$20:$M$32,0)),0)</f>
        <v>0</v>
      </c>
      <c r="AI110" s="71">
        <f>IF(ISNUMBER(MATCH(AI$4,'Income Calcs'!$M$17:$Y$17,0)),'Income Calcs'!$AC$17,0)
+IF(ISNUMBER(MATCH(AI$4,'Income Calcs'!$M$18:$Y$18,0)),'Income Calcs'!$AC$18,0)
+IF(ISNUMBER(MATCH(AI$4,'Income Calcs'!$M$19:$Y$19,0)),'Income Calcs'!$AC$19,0)
+IF(ISNUMBER(MATCH(AI$4,'Income Calcs'!$M$20:$M$32,0)),INDEX('Income Calcs'!$AC$20:$AC$32,MATCH(AI$4,'Income Calcs'!$M$20:$M$32,0)),0)</f>
        <v>0</v>
      </c>
      <c r="AJ110" s="71">
        <f>IF(ISNUMBER(MATCH(AJ$4,'Income Calcs'!$M$17:$Y$17,0)),'Income Calcs'!$AC$17,0)
+IF(ISNUMBER(MATCH(AJ$4,'Income Calcs'!$M$18:$Y$18,0)),'Income Calcs'!$AC$18,0)
+IF(ISNUMBER(MATCH(AJ$4,'Income Calcs'!$M$19:$Y$19,0)),'Income Calcs'!$AC$19,0)
+IF(ISNUMBER(MATCH(AJ$4,'Income Calcs'!$M$20:$M$32,0)),INDEX('Income Calcs'!$AC$20:$AC$32,MATCH(AJ$4,'Income Calcs'!$M$20:$M$32,0)),0)</f>
        <v>0</v>
      </c>
      <c r="AK110" s="71">
        <f>IF(ISNUMBER(MATCH(AK$4,'Income Calcs'!$M$17:$Y$17,0)),'Income Calcs'!$AC$17,0)
+IF(ISNUMBER(MATCH(AK$4,'Income Calcs'!$M$18:$Y$18,0)),'Income Calcs'!$AC$18,0)
+IF(ISNUMBER(MATCH(AK$4,'Income Calcs'!$M$19:$Y$19,0)),'Income Calcs'!$AC$19,0)
+IF(ISNUMBER(MATCH(AK$4,'Income Calcs'!$M$20:$M$32,0)),INDEX('Income Calcs'!$AC$20:$AC$32,MATCH(AK$4,'Income Calcs'!$M$20:$M$32,0)),0)</f>
        <v>0</v>
      </c>
      <c r="AL110" s="71">
        <f>IF(ISNUMBER(MATCH(AL$4,'Income Calcs'!$M$17:$Y$17,0)),'Income Calcs'!$AC$17,0)
+IF(ISNUMBER(MATCH(AL$4,'Income Calcs'!$M$18:$Y$18,0)),'Income Calcs'!$AC$18,0)
+IF(ISNUMBER(MATCH(AL$4,'Income Calcs'!$M$19:$Y$19,0)),'Income Calcs'!$AC$19,0)
+IF(ISNUMBER(MATCH(AL$4,'Income Calcs'!$M$20:$M$32,0)),INDEX('Income Calcs'!$AC$20:$AC$32,MATCH(AL$4,'Income Calcs'!$M$20:$M$32,0)),0)</f>
        <v>0</v>
      </c>
      <c r="AM110" s="71">
        <f>IF(ISNUMBER(MATCH(AM$4,'Income Calcs'!$M$17:$Y$17,0)),'Income Calcs'!$AC$17,0)
+IF(ISNUMBER(MATCH(AM$4,'Income Calcs'!$M$18:$Y$18,0)),'Income Calcs'!$AC$18,0)
+IF(ISNUMBER(MATCH(AM$4,'Income Calcs'!$M$19:$Y$19,0)),'Income Calcs'!$AC$19,0)
+IF(ISNUMBER(MATCH(AM$4,'Income Calcs'!$M$20:$M$32,0)),INDEX('Income Calcs'!$AC$20:$AC$32,MATCH(AM$4,'Income Calcs'!$M$20:$M$32,0)),0)</f>
        <v>0</v>
      </c>
      <c r="AN110" s="71">
        <f>IF(ISNUMBER(MATCH(AN$4,'Income Calcs'!$M$17:$Y$17,0)),'Income Calcs'!$AC$17,0)
+IF(ISNUMBER(MATCH(AN$4,'Income Calcs'!$M$18:$Y$18,0)),'Income Calcs'!$AC$18,0)
+IF(ISNUMBER(MATCH(AN$4,'Income Calcs'!$M$19:$Y$19,0)),'Income Calcs'!$AC$19,0)
+IF(ISNUMBER(MATCH(AN$4,'Income Calcs'!$M$20:$M$32,0)),INDEX('Income Calcs'!$AC$20:$AC$32,MATCH(AN$4,'Income Calcs'!$M$20:$M$32,0)),0)</f>
        <v>0</v>
      </c>
      <c r="AO110" s="71">
        <f>IF(ISNUMBER(MATCH(AO$4,'Income Calcs'!$M$17:$Y$17,0)),'Income Calcs'!$AC$17,0)
+IF(ISNUMBER(MATCH(AO$4,'Income Calcs'!$M$18:$Y$18,0)),'Income Calcs'!$AC$18,0)
+IF(ISNUMBER(MATCH(AO$4,'Income Calcs'!$M$19:$Y$19,0)),'Income Calcs'!$AC$19,0)
+IF(ISNUMBER(MATCH(AO$4,'Income Calcs'!$M$20:$M$32,0)),INDEX('Income Calcs'!$AC$20:$AC$32,MATCH(AO$4,'Income Calcs'!$M$20:$M$32,0)),0)</f>
        <v>0</v>
      </c>
      <c r="AP110" s="71">
        <f>IF(ISNUMBER(MATCH(AP$4,'Income Calcs'!$M$17:$Y$17,0)),'Income Calcs'!$AC$17,0)
+IF(ISNUMBER(MATCH(AP$4,'Income Calcs'!$M$18:$Y$18,0)),'Income Calcs'!$AC$18,0)
+IF(ISNUMBER(MATCH(AP$4,'Income Calcs'!$M$19:$Y$19,0)),'Income Calcs'!$AC$19,0)
+IF(ISNUMBER(MATCH(AP$4,'Income Calcs'!$M$20:$M$32,0)),INDEX('Income Calcs'!$AC$20:$AC$32,MATCH(AP$4,'Income Calcs'!$M$20:$M$32,0)),0)</f>
        <v>0</v>
      </c>
      <c r="AQ110" s="71">
        <f>IF(ISNUMBER(MATCH(AQ$4,'Income Calcs'!$M$17:$Y$17,0)),'Income Calcs'!$AC$17,0)
+IF(ISNUMBER(MATCH(AQ$4,'Income Calcs'!$M$18:$Y$18,0)),'Income Calcs'!$AC$18,0)
+IF(ISNUMBER(MATCH(AQ$4,'Income Calcs'!$M$19:$Y$19,0)),'Income Calcs'!$AC$19,0)
+IF(ISNUMBER(MATCH(AQ$4,'Income Calcs'!$M$20:$M$32,0)),INDEX('Income Calcs'!$AC$20:$AC$32,MATCH(AQ$4,'Income Calcs'!$M$20:$M$32,0)),0)</f>
        <v>0</v>
      </c>
      <c r="AR110" s="71">
        <f>IF(ISNUMBER(MATCH(AR$4,'Income Calcs'!$M$17:$Y$17,0)),'Income Calcs'!$AC$17,0)
+IF(ISNUMBER(MATCH(AR$4,'Income Calcs'!$M$18:$Y$18,0)),'Income Calcs'!$AC$18,0)
+IF(ISNUMBER(MATCH(AR$4,'Income Calcs'!$M$19:$Y$19,0)),'Income Calcs'!$AC$19,0)
+IF(ISNUMBER(MATCH(AR$4,'Income Calcs'!$M$20:$M$32,0)),INDEX('Income Calcs'!$AC$20:$AC$32,MATCH(AR$4,'Income Calcs'!$M$20:$M$32,0)),0)</f>
        <v>0</v>
      </c>
      <c r="AS110" s="71">
        <f>IF(ISNUMBER(MATCH(AS$4,'Income Calcs'!$M$17:$Y$17,0)),'Income Calcs'!$AC$17,0)
+IF(ISNUMBER(MATCH(AS$4,'Income Calcs'!$M$18:$Y$18,0)),'Income Calcs'!$AC$18,0)
+IF(ISNUMBER(MATCH(AS$4,'Income Calcs'!$M$19:$Y$19,0)),'Income Calcs'!$AC$19,0)
+IF(ISNUMBER(MATCH(AS$4,'Income Calcs'!$M$20:$M$32,0)),INDEX('Income Calcs'!$AC$20:$AC$32,MATCH(AS$4,'Income Calcs'!$M$20:$M$32,0)),0)</f>
        <v>0</v>
      </c>
      <c r="AT110" s="71">
        <f>IF(ISNUMBER(MATCH(AT$4,'Income Calcs'!$M$17:$Y$17,0)),'Income Calcs'!$AC$17,0)
+IF(ISNUMBER(MATCH(AT$4,'Income Calcs'!$M$18:$Y$18,0)),'Income Calcs'!$AC$18,0)
+IF(ISNUMBER(MATCH(AT$4,'Income Calcs'!$M$19:$Y$19,0)),'Income Calcs'!$AC$19,0)
+IF(ISNUMBER(MATCH(AT$4,'Income Calcs'!$M$20:$M$32,0)),INDEX('Income Calcs'!$AC$20:$AC$32,MATCH(AT$4,'Income Calcs'!$M$20:$M$32,0)),0)</f>
        <v>0</v>
      </c>
      <c r="AU110" s="71">
        <f>IF(ISNUMBER(MATCH(AU$4,'Income Calcs'!$M$17:$Y$17,0)),'Income Calcs'!$AC$17,0)
+IF(ISNUMBER(MATCH(AU$4,'Income Calcs'!$M$18:$Y$18,0)),'Income Calcs'!$AC$18,0)
+IF(ISNUMBER(MATCH(AU$4,'Income Calcs'!$M$19:$Y$19,0)),'Income Calcs'!$AC$19,0)
+IF(ISNUMBER(MATCH(AU$4,'Income Calcs'!$M$20:$M$32,0)),INDEX('Income Calcs'!$AC$20:$AC$32,MATCH(AU$4,'Income Calcs'!$M$20:$M$32,0)),0)</f>
        <v>0</v>
      </c>
      <c r="AV110" s="71">
        <f>IF(ISNUMBER(MATCH(AV$4,'Income Calcs'!$M$17:$Y$17,0)),'Income Calcs'!$AC$17,0)
+IF(ISNUMBER(MATCH(AV$4,'Income Calcs'!$M$18:$Y$18,0)),'Income Calcs'!$AC$18,0)
+IF(ISNUMBER(MATCH(AV$4,'Income Calcs'!$M$19:$Y$19,0)),'Income Calcs'!$AC$19,0)
+IF(ISNUMBER(MATCH(AV$4,'Income Calcs'!$M$20:$M$32,0)),INDEX('Income Calcs'!$AC$20:$AC$32,MATCH(AV$4,'Income Calcs'!$M$20:$M$32,0)),0)</f>
        <v>0</v>
      </c>
      <c r="AW110" s="71">
        <f>IF(ISNUMBER(MATCH(AW$4,'Income Calcs'!$M$17:$Y$17,0)),'Income Calcs'!$AC$17,0)
+IF(ISNUMBER(MATCH(AW$4,'Income Calcs'!$M$18:$Y$18,0)),'Income Calcs'!$AC$18,0)
+IF(ISNUMBER(MATCH(AW$4,'Income Calcs'!$M$19:$Y$19,0)),'Income Calcs'!$AC$19,0)
+IF(ISNUMBER(MATCH(AW$4,'Income Calcs'!$M$20:$M$32,0)),INDEX('Income Calcs'!$AC$20:$AC$32,MATCH(AW$4,'Income Calcs'!$M$20:$M$32,0)),0)</f>
        <v>0</v>
      </c>
      <c r="AX110" s="71">
        <f>IF(ISNUMBER(MATCH(AX$4,'Income Calcs'!$M$17:$Y$17,0)),'Income Calcs'!$AC$17,0)
+IF(ISNUMBER(MATCH(AX$4,'Income Calcs'!$M$18:$Y$18,0)),'Income Calcs'!$AC$18,0)
+IF(ISNUMBER(MATCH(AX$4,'Income Calcs'!$M$19:$Y$19,0)),'Income Calcs'!$AC$19,0)
+IF(ISNUMBER(MATCH(AX$4,'Income Calcs'!$M$20:$M$32,0)),INDEX('Income Calcs'!$AC$20:$AC$32,MATCH(AX$4,'Income Calcs'!$M$20:$M$32,0)),0)</f>
        <v>0</v>
      </c>
      <c r="AY110" s="71">
        <f>IF(ISNUMBER(MATCH(AY$4,'Income Calcs'!$M$17:$Y$17,0)),'Income Calcs'!$AC$17,0)
+IF(ISNUMBER(MATCH(AY$4,'Income Calcs'!$M$18:$Y$18,0)),'Income Calcs'!$AC$18,0)
+IF(ISNUMBER(MATCH(AY$4,'Income Calcs'!$M$19:$Y$19,0)),'Income Calcs'!$AC$19,0)
+IF(ISNUMBER(MATCH(AY$4,'Income Calcs'!$M$20:$M$32,0)),INDEX('Income Calcs'!$AC$20:$AC$32,MATCH(AY$4,'Income Calcs'!$M$20:$M$32,0)),0)</f>
        <v>0</v>
      </c>
      <c r="AZ110" s="71">
        <f>IF(ISNUMBER(MATCH(AZ$4,'Income Calcs'!$M$17:$Y$17,0)),'Income Calcs'!$AC$17,0)
+IF(ISNUMBER(MATCH(AZ$4,'Income Calcs'!$M$18:$Y$18,0)),'Income Calcs'!$AC$18,0)
+IF(ISNUMBER(MATCH(AZ$4,'Income Calcs'!$M$19:$Y$19,0)),'Income Calcs'!$AC$19,0)
+IF(ISNUMBER(MATCH(AZ$4,'Income Calcs'!$M$20:$M$32,0)),INDEX('Income Calcs'!$AC$20:$AC$32,MATCH(AZ$4,'Income Calcs'!$M$20:$M$32,0)),0)</f>
        <v>0</v>
      </c>
      <c r="BA110" s="71">
        <f>IF(ISNUMBER(MATCH(BA$4,'Income Calcs'!$M$17:$Y$17,0)),'Income Calcs'!$AC$17,0)
+IF(ISNUMBER(MATCH(BA$4,'Income Calcs'!$M$18:$Y$18,0)),'Income Calcs'!$AC$18,0)
+IF(ISNUMBER(MATCH(BA$4,'Income Calcs'!$M$19:$Y$19,0)),'Income Calcs'!$AC$19,0)
+IF(ISNUMBER(MATCH(BA$4,'Income Calcs'!$M$20:$M$32,0)),INDEX('Income Calcs'!$AC$20:$AC$32,MATCH(BA$4,'Income Calcs'!$M$20:$M$32,0)),0)</f>
        <v>0</v>
      </c>
      <c r="BB110" s="71">
        <f>IF(ISNUMBER(MATCH(BB$4,'Income Calcs'!$M$17:$Y$17,0)),'Income Calcs'!$AC$17,0)
+IF(ISNUMBER(MATCH(BB$4,'Income Calcs'!$M$18:$Y$18,0)),'Income Calcs'!$AC$18,0)
+IF(ISNUMBER(MATCH(BB$4,'Income Calcs'!$M$19:$Y$19,0)),'Income Calcs'!$AC$19,0)
+IF(ISNUMBER(MATCH(BB$4,'Income Calcs'!$M$20:$M$32,0)),INDEX('Income Calcs'!$AC$20:$AC$32,MATCH(BB$4,'Income Calcs'!$M$20:$M$32,0)),0)</f>
        <v>0</v>
      </c>
      <c r="BC110" s="71">
        <f>IF(ISNUMBER(MATCH(BC$4,'Income Calcs'!$M$17:$Y$17,0)),'Income Calcs'!$AC$17,0)
+IF(ISNUMBER(MATCH(BC$4,'Income Calcs'!$M$18:$Y$18,0)),'Income Calcs'!$AC$18,0)
+IF(ISNUMBER(MATCH(BC$4,'Income Calcs'!$M$19:$Y$19,0)),'Income Calcs'!$AC$19,0)
+IF(ISNUMBER(MATCH(BC$4,'Income Calcs'!$M$20:$M$32,0)),INDEX('Income Calcs'!$AC$20:$AC$32,MATCH(BC$4,'Income Calcs'!$M$20:$M$32,0)),0)</f>
        <v>0</v>
      </c>
      <c r="BD110" s="71">
        <f>IF(ISNUMBER(MATCH(BD$4,'Income Calcs'!$M$17:$Y$17,0)),'Income Calcs'!$AC$17,0)
+IF(ISNUMBER(MATCH(BD$4,'Income Calcs'!$M$18:$Y$18,0)),'Income Calcs'!$AC$18,0)
+IF(ISNUMBER(MATCH(BD$4,'Income Calcs'!$M$19:$Y$19,0)),'Income Calcs'!$AC$19,0)
+IF(ISNUMBER(MATCH(BD$4,'Income Calcs'!$M$20:$M$32,0)),INDEX('Income Calcs'!$AC$20:$AC$32,MATCH(BD$4,'Income Calcs'!$M$20:$M$32,0)),0)</f>
        <v>0</v>
      </c>
      <c r="BE110" s="71">
        <f>IF(ISNUMBER(MATCH(BE$4,'Income Calcs'!$M$17:$Y$17,0)),'Income Calcs'!$AC$17,0)
+IF(ISNUMBER(MATCH(BE$4,'Income Calcs'!$M$18:$Y$18,0)),'Income Calcs'!$AC$18,0)
+IF(ISNUMBER(MATCH(BE$4,'Income Calcs'!$M$19:$Y$19,0)),'Income Calcs'!$AC$19,0)
+IF(ISNUMBER(MATCH(BE$4,'Income Calcs'!$M$20:$M$32,0)),INDEX('Income Calcs'!$AC$20:$AC$32,MATCH(BE$4,'Income Calcs'!$M$20:$M$32,0)),0)</f>
        <v>0</v>
      </c>
      <c r="BF110" s="71">
        <f>IF(ISNUMBER(MATCH(BF$4,'Income Calcs'!$M$17:$Y$17,0)),'Income Calcs'!$AC$17,0)
+IF(ISNUMBER(MATCH(BF$4,'Income Calcs'!$M$18:$Y$18,0)),'Income Calcs'!$AC$18,0)
+IF(ISNUMBER(MATCH(BF$4,'Income Calcs'!$M$19:$Y$19,0)),'Income Calcs'!$AC$19,0)
+IF(ISNUMBER(MATCH(BF$4,'Income Calcs'!$M$20:$M$32,0)),INDEX('Income Calcs'!$AC$20:$AC$32,MATCH(BF$4,'Income Calcs'!$M$20:$M$32,0)),0)</f>
        <v>0</v>
      </c>
      <c r="BG110" s="71">
        <f>IF(ISNUMBER(MATCH(BG$4,'Income Calcs'!$M$17:$Y$17,0)),'Income Calcs'!$AC$17,0)
+IF(ISNUMBER(MATCH(BG$4,'Income Calcs'!$M$18:$Y$18,0)),'Income Calcs'!$AC$18,0)
+IF(ISNUMBER(MATCH(BG$4,'Income Calcs'!$M$19:$Y$19,0)),'Income Calcs'!$AC$19,0)
+IF(ISNUMBER(MATCH(BG$4,'Income Calcs'!$M$20:$M$32,0)),INDEX('Income Calcs'!$AC$20:$AC$32,MATCH(BG$4,'Income Calcs'!$M$20:$M$32,0)),0)</f>
        <v>0</v>
      </c>
      <c r="BH110" s="71">
        <f>IF(ISNUMBER(MATCH(BH$4,'Income Calcs'!$M$17:$Y$17,0)),'Income Calcs'!$AC$17,0)
+IF(ISNUMBER(MATCH(BH$4,'Income Calcs'!$M$18:$Y$18,0)),'Income Calcs'!$AC$18,0)
+IF(ISNUMBER(MATCH(BH$4,'Income Calcs'!$M$19:$Y$19,0)),'Income Calcs'!$AC$19,0)
+IF(ISNUMBER(MATCH(BH$4,'Income Calcs'!$M$20:$M$32,0)),INDEX('Income Calcs'!$AC$20:$AC$32,MATCH(BH$4,'Income Calcs'!$M$20:$M$32,0)),0)</f>
        <v>0</v>
      </c>
      <c r="BI110" s="71">
        <f>IF(ISNUMBER(MATCH(BI$4,'Income Calcs'!$M$17:$Y$17,0)),'Income Calcs'!$AC$17,0)
+IF(ISNUMBER(MATCH(BI$4,'Income Calcs'!$M$18:$Y$18,0)),'Income Calcs'!$AC$18,0)
+IF(ISNUMBER(MATCH(BI$4,'Income Calcs'!$M$19:$Y$19,0)),'Income Calcs'!$AC$19,0)
+IF(ISNUMBER(MATCH(BI$4,'Income Calcs'!$M$20:$M$32,0)),INDEX('Income Calcs'!$AC$20:$AC$32,MATCH(BI$4,'Income Calcs'!$M$20:$M$32,0)),0)</f>
        <v>0</v>
      </c>
      <c r="BJ110" s="71">
        <f>IF(ISNUMBER(MATCH(BJ$4,'Income Calcs'!$M$17:$Y$17,0)),'Income Calcs'!$AC$17,0)
+IF(ISNUMBER(MATCH(BJ$4,'Income Calcs'!$M$18:$Y$18,0)),'Income Calcs'!$AC$18,0)
+IF(ISNUMBER(MATCH(BJ$4,'Income Calcs'!$M$19:$Y$19,0)),'Income Calcs'!$AC$19,0)
+IF(ISNUMBER(MATCH(BJ$4,'Income Calcs'!$M$20:$M$32,0)),INDEX('Income Calcs'!$AC$20:$AC$32,MATCH(BJ$4,'Income Calcs'!$M$20:$M$32,0)),0)</f>
        <v>0</v>
      </c>
      <c r="BK110" s="71">
        <f>IF(ISNUMBER(MATCH(BK$4,'Income Calcs'!$M$17:$Y$17,0)),'Income Calcs'!$AC$17,0)
+IF(ISNUMBER(MATCH(BK$4,'Income Calcs'!$M$18:$Y$18,0)),'Income Calcs'!$AC$18,0)
+IF(ISNUMBER(MATCH(BK$4,'Income Calcs'!$M$19:$Y$19,0)),'Income Calcs'!$AC$19,0)
+IF(ISNUMBER(MATCH(BK$4,'Income Calcs'!$M$20:$M$32,0)),INDEX('Income Calcs'!$AC$20:$AC$32,MATCH(BK$4,'Income Calcs'!$M$20:$M$32,0)),0)</f>
        <v>0</v>
      </c>
      <c r="BL110" s="71">
        <f>IF(ISNUMBER(MATCH(BL$4,'Income Calcs'!$M$17:$Y$17,0)),'Income Calcs'!$AC$17,0)
+IF(ISNUMBER(MATCH(BL$4,'Income Calcs'!$M$18:$Y$18,0)),'Income Calcs'!$AC$18,0)
+IF(ISNUMBER(MATCH(BL$4,'Income Calcs'!$M$19:$Y$19,0)),'Income Calcs'!$AC$19,0)
+IF(ISNUMBER(MATCH(BL$4,'Income Calcs'!$M$20:$M$32,0)),INDEX('Income Calcs'!$AC$20:$AC$32,MATCH(BL$4,'Income Calcs'!$M$20:$M$32,0)),0)</f>
        <v>0</v>
      </c>
      <c r="BM110" s="71">
        <f>IF(ISNUMBER(MATCH(BM$4,'Income Calcs'!$M$17:$Y$17,0)),'Income Calcs'!$AC$17,0)
+IF(ISNUMBER(MATCH(BM$4,'Income Calcs'!$M$18:$Y$18,0)),'Income Calcs'!$AC$18,0)
+IF(ISNUMBER(MATCH(BM$4,'Income Calcs'!$M$19:$Y$19,0)),'Income Calcs'!$AC$19,0)
+IF(ISNUMBER(MATCH(BM$4,'Income Calcs'!$M$20:$M$32,0)),INDEX('Income Calcs'!$AC$20:$AC$32,MATCH(BM$4,'Income Calcs'!$M$20:$M$32,0)),0)</f>
        <v>0</v>
      </c>
      <c r="BN110" s="71">
        <f>IF(ISNUMBER(MATCH(BN$4,'Income Calcs'!$M$17:$Y$17,0)),'Income Calcs'!$AC$17,0)
+IF(ISNUMBER(MATCH(BN$4,'Income Calcs'!$M$18:$Y$18,0)),'Income Calcs'!$AC$18,0)
+IF(ISNUMBER(MATCH(BN$4,'Income Calcs'!$M$19:$Y$19,0)),'Income Calcs'!$AC$19,0)
+IF(ISNUMBER(MATCH(BN$4,'Income Calcs'!$M$20:$M$32,0)),INDEX('Income Calcs'!$AC$20:$AC$32,MATCH(BN$4,'Income Calcs'!$M$20:$M$32,0)),0)</f>
        <v>0</v>
      </c>
      <c r="BO110" s="71">
        <f>IF(ISNUMBER(MATCH(BO$4,'Income Calcs'!$M$17:$Y$17,0)),'Income Calcs'!$AC$17,0)
+IF(ISNUMBER(MATCH(BO$4,'Income Calcs'!$M$18:$Y$18,0)),'Income Calcs'!$AC$18,0)
+IF(ISNUMBER(MATCH(BO$4,'Income Calcs'!$M$19:$Y$19,0)),'Income Calcs'!$AC$19,0)
+IF(ISNUMBER(MATCH(BO$4,'Income Calcs'!$M$20:$M$32,0)),INDEX('Income Calcs'!$AC$20:$AC$32,MATCH(BO$4,'Income Calcs'!$M$20:$M$32,0)),0)</f>
        <v>0</v>
      </c>
      <c r="BP110" s="71">
        <f>IF(ISNUMBER(MATCH(BP$4,'Income Calcs'!$M$17:$Y$17,0)),'Income Calcs'!$AC$17,0)
+IF(ISNUMBER(MATCH(BP$4,'Income Calcs'!$M$18:$Y$18,0)),'Income Calcs'!$AC$18,0)
+IF(ISNUMBER(MATCH(BP$4,'Income Calcs'!$M$19:$Y$19,0)),'Income Calcs'!$AC$19,0)
+IF(ISNUMBER(MATCH(BP$4,'Income Calcs'!$M$20:$M$32,0)),INDEX('Income Calcs'!$AC$20:$AC$32,MATCH(BP$4,'Income Calcs'!$M$20:$M$32,0)),0)</f>
        <v>0</v>
      </c>
      <c r="BQ110" s="71">
        <f>IF(ISNUMBER(MATCH(BQ$4,'Income Calcs'!$M$17:$Y$17,0)),'Income Calcs'!$AC$17,0)
+IF(ISNUMBER(MATCH(BQ$4,'Income Calcs'!$M$18:$Y$18,0)),'Income Calcs'!$AC$18,0)
+IF(ISNUMBER(MATCH(BQ$4,'Income Calcs'!$M$19:$Y$19,0)),'Income Calcs'!$AC$19,0)
+IF(ISNUMBER(MATCH(BQ$4,'Income Calcs'!$M$20:$M$32,0)),INDEX('Income Calcs'!$AC$20:$AC$32,MATCH(BQ$4,'Income Calcs'!$M$20:$M$32,0)),0)</f>
        <v>0</v>
      </c>
      <c r="BR110" s="71">
        <f>IF(ISNUMBER(MATCH(BR$4,'Income Calcs'!$M$17:$Y$17,0)),'Income Calcs'!$AC$17,0)
+IF(ISNUMBER(MATCH(BR$4,'Income Calcs'!$M$18:$Y$18,0)),'Income Calcs'!$AC$18,0)
+IF(ISNUMBER(MATCH(BR$4,'Income Calcs'!$M$19:$Y$19,0)),'Income Calcs'!$AC$19,0)
+IF(ISNUMBER(MATCH(BR$4,'Income Calcs'!$M$20:$M$32,0)),INDEX('Income Calcs'!$AC$20:$AC$32,MATCH(BR$4,'Income Calcs'!$M$20:$M$32,0)),0)</f>
        <v>0</v>
      </c>
      <c r="BS110" s="71">
        <f>IF(ISNUMBER(MATCH(BS$4,'Income Calcs'!$M$17:$Y$17,0)),'Income Calcs'!$AC$17,0)
+IF(ISNUMBER(MATCH(BS$4,'Income Calcs'!$M$18:$Y$18,0)),'Income Calcs'!$AC$18,0)
+IF(ISNUMBER(MATCH(BS$4,'Income Calcs'!$M$19:$Y$19,0)),'Income Calcs'!$AC$19,0)
+IF(ISNUMBER(MATCH(BS$4,'Income Calcs'!$M$20:$M$32,0)),INDEX('Income Calcs'!$AC$20:$AC$32,MATCH(BS$4,'Income Calcs'!$M$20:$M$32,0)),0)</f>
        <v>0</v>
      </c>
      <c r="BT110" s="71">
        <f>IF(ISNUMBER(MATCH(BT$4,'Income Calcs'!$M$17:$Y$17,0)),'Income Calcs'!$AC$17,0)
+IF(ISNUMBER(MATCH(BT$4,'Income Calcs'!$M$18:$Y$18,0)),'Income Calcs'!$AC$18,0)
+IF(ISNUMBER(MATCH(BT$4,'Income Calcs'!$M$19:$Y$19,0)),'Income Calcs'!$AC$19,0)
+IF(ISNUMBER(MATCH(BT$4,'Income Calcs'!$M$20:$M$32,0)),INDEX('Income Calcs'!$AC$20:$AC$32,MATCH(BT$4,'Income Calcs'!$M$20:$M$32,0)),0)</f>
        <v>0</v>
      </c>
      <c r="BU110" s="71">
        <f>IF(ISNUMBER(MATCH(BU$4,'Income Calcs'!$M$17:$Y$17,0)),'Income Calcs'!$AC$17,0)
+IF(ISNUMBER(MATCH(BU$4,'Income Calcs'!$M$18:$Y$18,0)),'Income Calcs'!$AC$18,0)
+IF(ISNUMBER(MATCH(BU$4,'Income Calcs'!$M$19:$Y$19,0)),'Income Calcs'!$AC$19,0)
+IF(ISNUMBER(MATCH(BU$4,'Income Calcs'!$M$20:$M$32,0)),INDEX('Income Calcs'!$AC$20:$AC$32,MATCH(BU$4,'Income Calcs'!$M$20:$M$32,0)),0)</f>
        <v>0</v>
      </c>
      <c r="BV110" s="71">
        <f>IF(ISNUMBER(MATCH(BV$4,'Income Calcs'!$M$17:$Y$17,0)),'Income Calcs'!$AC$17,0)
+IF(ISNUMBER(MATCH(BV$4,'Income Calcs'!$M$18:$Y$18,0)),'Income Calcs'!$AC$18,0)
+IF(ISNUMBER(MATCH(BV$4,'Income Calcs'!$M$19:$Y$19,0)),'Income Calcs'!$AC$19,0)
+IF(ISNUMBER(MATCH(BV$4,'Income Calcs'!$M$20:$M$32,0)),INDEX('Income Calcs'!$AC$20:$AC$32,MATCH(BV$4,'Income Calcs'!$M$20:$M$32,0)),0)</f>
        <v>0</v>
      </c>
      <c r="BW110" s="71">
        <f>IF(ISNUMBER(MATCH(BW$4,'Income Calcs'!$M$17:$Y$17,0)),'Income Calcs'!$AC$17,0)
+IF(ISNUMBER(MATCH(BW$4,'Income Calcs'!$M$18:$Y$18,0)),'Income Calcs'!$AC$18,0)
+IF(ISNUMBER(MATCH(BW$4,'Income Calcs'!$M$19:$Y$19,0)),'Income Calcs'!$AC$19,0)
+IF(ISNUMBER(MATCH(BW$4,'Income Calcs'!$M$20:$M$32,0)),INDEX('Income Calcs'!$AC$20:$AC$32,MATCH(BW$4,'Income Calcs'!$M$20:$M$32,0)),0)</f>
        <v>0</v>
      </c>
      <c r="BX110" s="71">
        <f>IF(ISNUMBER(MATCH(BX$4,'Income Calcs'!$M$17:$Y$17,0)),'Income Calcs'!$AC$17,0)
+IF(ISNUMBER(MATCH(BX$4,'Income Calcs'!$M$18:$Y$18,0)),'Income Calcs'!$AC$18,0)
+IF(ISNUMBER(MATCH(BX$4,'Income Calcs'!$M$19:$Y$19,0)),'Income Calcs'!$AC$19,0)
+IF(ISNUMBER(MATCH(BX$4,'Income Calcs'!$M$20:$M$32,0)),INDEX('Income Calcs'!$AC$20:$AC$32,MATCH(BX$4,'Income Calcs'!$M$20:$M$32,0)),0)</f>
        <v>0</v>
      </c>
      <c r="BY110" s="71">
        <f>IF(ISNUMBER(MATCH(BY$4,'Income Calcs'!$M$17:$Y$17,0)),'Income Calcs'!$AC$17,0)
+IF(ISNUMBER(MATCH(BY$4,'Income Calcs'!$M$18:$Y$18,0)),'Income Calcs'!$AC$18,0)
+IF(ISNUMBER(MATCH(BY$4,'Income Calcs'!$M$19:$Y$19,0)),'Income Calcs'!$AC$19,0)
+IF(ISNUMBER(MATCH(BY$4,'Income Calcs'!$M$20:$M$32,0)),INDEX('Income Calcs'!$AC$20:$AC$32,MATCH(BY$4,'Income Calcs'!$M$20:$M$32,0)),0)</f>
        <v>0</v>
      </c>
      <c r="BZ110" s="71">
        <f>IF(ISNUMBER(MATCH(BZ$4,'Income Calcs'!$M$17:$Y$17,0)),'Income Calcs'!$AC$17,0)
+IF(ISNUMBER(MATCH(BZ$4,'Income Calcs'!$M$18:$Y$18,0)),'Income Calcs'!$AC$18,0)
+IF(ISNUMBER(MATCH(BZ$4,'Income Calcs'!$M$19:$Y$19,0)),'Income Calcs'!$AC$19,0)
+IF(ISNUMBER(MATCH(BZ$4,'Income Calcs'!$M$20:$M$32,0)),INDEX('Income Calcs'!$AC$20:$AC$32,MATCH(BZ$4,'Income Calcs'!$M$20:$M$32,0)),0)</f>
        <v>0</v>
      </c>
      <c r="CA110" s="71">
        <f>IF(ISNUMBER(MATCH(CA$4,'Income Calcs'!$M$17:$Y$17,0)),'Income Calcs'!$AC$17,0)
+IF(ISNUMBER(MATCH(CA$4,'Income Calcs'!$M$18:$Y$18,0)),'Income Calcs'!$AC$18,0)
+IF(ISNUMBER(MATCH(CA$4,'Income Calcs'!$M$19:$Y$19,0)),'Income Calcs'!$AC$19,0)
+IF(ISNUMBER(MATCH(CA$4,'Income Calcs'!$M$20:$M$32,0)),INDEX('Income Calcs'!$AC$20:$AC$32,MATCH(CA$4,'Income Calcs'!$M$20:$M$32,0)),0)</f>
        <v>0</v>
      </c>
      <c r="CB110" s="71">
        <f>IF(ISNUMBER(MATCH(CB$4,'Income Calcs'!$M$17:$Y$17,0)),'Income Calcs'!$AC$17,0)
+IF(ISNUMBER(MATCH(CB$4,'Income Calcs'!$M$18:$Y$18,0)),'Income Calcs'!$AC$18,0)
+IF(ISNUMBER(MATCH(CB$4,'Income Calcs'!$M$19:$Y$19,0)),'Income Calcs'!$AC$19,0)
+IF(ISNUMBER(MATCH(CB$4,'Income Calcs'!$M$20:$M$32,0)),INDEX('Income Calcs'!$AC$20:$AC$32,MATCH(CB$4,'Income Calcs'!$M$20:$M$32,0)),0)</f>
        <v>0</v>
      </c>
      <c r="CC110" s="71">
        <f>IF(ISNUMBER(MATCH(CC$4,'Income Calcs'!$M$17:$Y$17,0)),'Income Calcs'!$AC$17,0)
+IF(ISNUMBER(MATCH(CC$4,'Income Calcs'!$M$18:$Y$18,0)),'Income Calcs'!$AC$18,0)
+IF(ISNUMBER(MATCH(CC$4,'Income Calcs'!$M$19:$Y$19,0)),'Income Calcs'!$AC$19,0)
+IF(ISNUMBER(MATCH(CC$4,'Income Calcs'!$M$20:$M$32,0)),INDEX('Income Calcs'!$AC$20:$AC$32,MATCH(CC$4,'Income Calcs'!$M$20:$M$32,0)),0)</f>
        <v>0</v>
      </c>
      <c r="CD110" s="71">
        <f>IF(ISNUMBER(MATCH(CD$4,'Income Calcs'!$M$17:$Y$17,0)),'Income Calcs'!$AC$17,0)
+IF(ISNUMBER(MATCH(CD$4,'Income Calcs'!$M$18:$Y$18,0)),'Income Calcs'!$AC$18,0)
+IF(ISNUMBER(MATCH(CD$4,'Income Calcs'!$M$19:$Y$19,0)),'Income Calcs'!$AC$19,0)
+IF(ISNUMBER(MATCH(CD$4,'Income Calcs'!$M$20:$M$32,0)),INDEX('Income Calcs'!$AC$20:$AC$32,MATCH(CD$4,'Income Calcs'!$M$20:$M$32,0)),0)</f>
        <v>0</v>
      </c>
      <c r="CE110" s="71">
        <f>IF(ISNUMBER(MATCH(CE$4,'Income Calcs'!$M$17:$Y$17,0)),'Income Calcs'!$AC$17,0)
+IF(ISNUMBER(MATCH(CE$4,'Income Calcs'!$M$18:$Y$18,0)),'Income Calcs'!$AC$18,0)
+IF(ISNUMBER(MATCH(CE$4,'Income Calcs'!$M$19:$Y$19,0)),'Income Calcs'!$AC$19,0)
+IF(ISNUMBER(MATCH(CE$4,'Income Calcs'!$M$20:$M$32,0)),INDEX('Income Calcs'!$AC$20:$AC$32,MATCH(CE$4,'Income Calcs'!$M$20:$M$32,0)),0)</f>
        <v>0</v>
      </c>
      <c r="CF110" s="71">
        <f>IF(ISNUMBER(MATCH(CF$4,'Income Calcs'!$M$17:$Y$17,0)),'Income Calcs'!$AC$17,0)
+IF(ISNUMBER(MATCH(CF$4,'Income Calcs'!$M$18:$Y$18,0)),'Income Calcs'!$AC$18,0)
+IF(ISNUMBER(MATCH(CF$4,'Income Calcs'!$M$19:$Y$19,0)),'Income Calcs'!$AC$19,0)
+IF(ISNUMBER(MATCH(CF$4,'Income Calcs'!$M$20:$M$32,0)),INDEX('Income Calcs'!$AC$20:$AC$32,MATCH(CF$4,'Income Calcs'!$M$20:$M$32,0)),0)</f>
        <v>0</v>
      </c>
      <c r="CG110" s="71">
        <f>IF(ISNUMBER(MATCH(CG$4,'Income Calcs'!$M$17:$Y$17,0)),'Income Calcs'!$AC$17,0)
+IF(ISNUMBER(MATCH(CG$4,'Income Calcs'!$M$18:$Y$18,0)),'Income Calcs'!$AC$18,0)
+IF(ISNUMBER(MATCH(CG$4,'Income Calcs'!$M$19:$Y$19,0)),'Income Calcs'!$AC$19,0)
+IF(ISNUMBER(MATCH(CG$4,'Income Calcs'!$M$20:$M$32,0)),INDEX('Income Calcs'!$AC$20:$AC$32,MATCH(CG$4,'Income Calcs'!$M$20:$M$32,0)),0)</f>
        <v>0</v>
      </c>
      <c r="CH110" s="71">
        <f>IF(ISNUMBER(MATCH(CH$4,'Income Calcs'!$M$17:$Y$17,0)),'Income Calcs'!$AC$17,0)
+IF(ISNUMBER(MATCH(CH$4,'Income Calcs'!$M$18:$Y$18,0)),'Income Calcs'!$AC$18,0)
+IF(ISNUMBER(MATCH(CH$4,'Income Calcs'!$M$19:$Y$19,0)),'Income Calcs'!$AC$19,0)
+IF(ISNUMBER(MATCH(CH$4,'Income Calcs'!$M$20:$M$32,0)),INDEX('Income Calcs'!$AC$20:$AC$32,MATCH(CH$4,'Income Calcs'!$M$20:$M$32,0)),0)</f>
        <v>0</v>
      </c>
      <c r="CI110" s="71">
        <f>IF(ISNUMBER(MATCH(CI$4,'Income Calcs'!$M$17:$Y$17,0)),'Income Calcs'!$AC$17,0)
+IF(ISNUMBER(MATCH(CI$4,'Income Calcs'!$M$18:$Y$18,0)),'Income Calcs'!$AC$18,0)
+IF(ISNUMBER(MATCH(CI$4,'Income Calcs'!$M$19:$Y$19,0)),'Income Calcs'!$AC$19,0)
+IF(ISNUMBER(MATCH(CI$4,'Income Calcs'!$M$20:$M$32,0)),INDEX('Income Calcs'!$AC$20:$AC$32,MATCH(CI$4,'Income Calcs'!$M$20:$M$32,0)),0)</f>
        <v>0</v>
      </c>
      <c r="CJ110" s="71">
        <f>IF(ISNUMBER(MATCH(CJ$4,'Income Calcs'!$M$17:$Y$17,0)),'Income Calcs'!$AC$17,0)
+IF(ISNUMBER(MATCH(CJ$4,'Income Calcs'!$M$18:$Y$18,0)),'Income Calcs'!$AC$18,0)
+IF(ISNUMBER(MATCH(CJ$4,'Income Calcs'!$M$19:$Y$19,0)),'Income Calcs'!$AC$19,0)
+IF(ISNUMBER(MATCH(CJ$4,'Income Calcs'!$M$20:$M$32,0)),INDEX('Income Calcs'!$AC$20:$AC$32,MATCH(CJ$4,'Income Calcs'!$M$20:$M$32,0)),0)</f>
        <v>0</v>
      </c>
      <c r="CK110" s="71">
        <f>IF(ISNUMBER(MATCH(CK$4,'Income Calcs'!$M$17:$Y$17,0)),'Income Calcs'!$AC$17,0)
+IF(ISNUMBER(MATCH(CK$4,'Income Calcs'!$M$18:$Y$18,0)),'Income Calcs'!$AC$18,0)
+IF(ISNUMBER(MATCH(CK$4,'Income Calcs'!$M$19:$Y$19,0)),'Income Calcs'!$AC$19,0)
+IF(ISNUMBER(MATCH(CK$4,'Income Calcs'!$M$20:$M$32,0)),INDEX('Income Calcs'!$AC$20:$AC$32,MATCH(CK$4,'Income Calcs'!$M$20:$M$32,0)),0)</f>
        <v>0</v>
      </c>
      <c r="CL110" s="71">
        <f>IF(ISNUMBER(MATCH(CL$4,'Income Calcs'!$M$17:$Y$17,0)),'Income Calcs'!$AC$17,0)
+IF(ISNUMBER(MATCH(CL$4,'Income Calcs'!$M$18:$Y$18,0)),'Income Calcs'!$AC$18,0)
+IF(ISNUMBER(MATCH(CL$4,'Income Calcs'!$M$19:$Y$19,0)),'Income Calcs'!$AC$19,0)
+IF(ISNUMBER(MATCH(CL$4,'Income Calcs'!$M$20:$M$32,0)),INDEX('Income Calcs'!$AC$20:$AC$32,MATCH(CL$4,'Income Calcs'!$M$20:$M$32,0)),0)</f>
        <v>0</v>
      </c>
      <c r="CM110" s="71">
        <f>IF(ISNUMBER(MATCH(CM$4,'Income Calcs'!$M$17:$Y$17,0)),'Income Calcs'!$AC$17,0)
+IF(ISNUMBER(MATCH(CM$4,'Income Calcs'!$M$18:$Y$18,0)),'Income Calcs'!$AC$18,0)
+IF(ISNUMBER(MATCH(CM$4,'Income Calcs'!$M$19:$Y$19,0)),'Income Calcs'!$AC$19,0)
+IF(ISNUMBER(MATCH(CM$4,'Income Calcs'!$M$20:$M$32,0)),INDEX('Income Calcs'!$AC$20:$AC$32,MATCH(CM$4,'Income Calcs'!$M$20:$M$32,0)),0)</f>
        <v>0</v>
      </c>
      <c r="CN110" s="71">
        <f>IF(ISNUMBER(MATCH(CN$4,'Income Calcs'!$M$17:$Y$17,0)),'Income Calcs'!$AC$17,0)
+IF(ISNUMBER(MATCH(CN$4,'Income Calcs'!$M$18:$Y$18,0)),'Income Calcs'!$AC$18,0)
+IF(ISNUMBER(MATCH(CN$4,'Income Calcs'!$M$19:$Y$19,0)),'Income Calcs'!$AC$19,0)
+IF(ISNUMBER(MATCH(CN$4,'Income Calcs'!$M$20:$M$32,0)),INDEX('Income Calcs'!$AC$20:$AC$32,MATCH(CN$4,'Income Calcs'!$M$20:$M$32,0)),0)</f>
        <v>0</v>
      </c>
      <c r="CO110" s="71">
        <f>IF(ISNUMBER(MATCH(CO$4,'Income Calcs'!$M$17:$Y$17,0)),'Income Calcs'!$AC$17,0)
+IF(ISNUMBER(MATCH(CO$4,'Income Calcs'!$M$18:$Y$18,0)),'Income Calcs'!$AC$18,0)
+IF(ISNUMBER(MATCH(CO$4,'Income Calcs'!$M$19:$Y$19,0)),'Income Calcs'!$AC$19,0)
+IF(ISNUMBER(MATCH(CO$4,'Income Calcs'!$M$20:$M$32,0)),INDEX('Income Calcs'!$AC$20:$AC$32,MATCH(CO$4,'Income Calcs'!$M$20:$M$32,0)),0)</f>
        <v>0</v>
      </c>
      <c r="CP110" s="71">
        <f>IF(ISNUMBER(MATCH(CP$4,'Income Calcs'!$M$17:$Y$17,0)),'Income Calcs'!$AC$17,0)
+IF(ISNUMBER(MATCH(CP$4,'Income Calcs'!$M$18:$Y$18,0)),'Income Calcs'!$AC$18,0)
+IF(ISNUMBER(MATCH(CP$4,'Income Calcs'!$M$19:$Y$19,0)),'Income Calcs'!$AC$19,0)
+IF(ISNUMBER(MATCH(CP$4,'Income Calcs'!$M$20:$M$32,0)),INDEX('Income Calcs'!$AC$20:$AC$32,MATCH(CP$4,'Income Calcs'!$M$20:$M$32,0)),0)</f>
        <v>0</v>
      </c>
      <c r="CQ110" s="71">
        <f>IF(ISNUMBER(MATCH(CQ$4,'Income Calcs'!$M$17:$Y$17,0)),'Income Calcs'!$AC$17,0)
+IF(ISNUMBER(MATCH(CQ$4,'Income Calcs'!$M$18:$Y$18,0)),'Income Calcs'!$AC$18,0)
+IF(ISNUMBER(MATCH(CQ$4,'Income Calcs'!$M$19:$Y$19,0)),'Income Calcs'!$AC$19,0)
+IF(ISNUMBER(MATCH(CQ$4,'Income Calcs'!$M$20:$M$32,0)),INDEX('Income Calcs'!$AC$20:$AC$32,MATCH(CQ$4,'Income Calcs'!$M$20:$M$32,0)),0)</f>
        <v>0</v>
      </c>
      <c r="CR110" s="71">
        <f>IF(ISNUMBER(MATCH(CR$4,'Income Calcs'!$M$17:$Y$17,0)),'Income Calcs'!$AC$17,0)
+IF(ISNUMBER(MATCH(CR$4,'Income Calcs'!$M$18:$Y$18,0)),'Income Calcs'!$AC$18,0)
+IF(ISNUMBER(MATCH(CR$4,'Income Calcs'!$M$19:$Y$19,0)),'Income Calcs'!$AC$19,0)
+IF(ISNUMBER(MATCH(CR$4,'Income Calcs'!$M$20:$M$32,0)),INDEX('Income Calcs'!$AC$20:$AC$32,MATCH(CR$4,'Income Calcs'!$M$20:$M$32,0)),0)</f>
        <v>0</v>
      </c>
      <c r="CS110" s="71">
        <f>IF(ISNUMBER(MATCH(CS$4,'Income Calcs'!$M$17:$Y$17,0)),'Income Calcs'!$AC$17,0)
+IF(ISNUMBER(MATCH(CS$4,'Income Calcs'!$M$18:$Y$18,0)),'Income Calcs'!$AC$18,0)
+IF(ISNUMBER(MATCH(CS$4,'Income Calcs'!$M$19:$Y$19,0)),'Income Calcs'!$AC$19,0)
+IF(ISNUMBER(MATCH(CS$4,'Income Calcs'!$M$20:$M$32,0)),INDEX('Income Calcs'!$AC$20:$AC$32,MATCH(CS$4,'Income Calcs'!$M$20:$M$32,0)),0)</f>
        <v>0</v>
      </c>
      <c r="CT110" s="71">
        <f>IF(ISNUMBER(MATCH(CT$4,'Income Calcs'!$M$17:$Y$17,0)),'Income Calcs'!$AC$17,0)
+IF(ISNUMBER(MATCH(CT$4,'Income Calcs'!$M$18:$Y$18,0)),'Income Calcs'!$AC$18,0)
+IF(ISNUMBER(MATCH(CT$4,'Income Calcs'!$M$19:$Y$19,0)),'Income Calcs'!$AC$19,0)
+IF(ISNUMBER(MATCH(CT$4,'Income Calcs'!$M$20:$M$32,0)),INDEX('Income Calcs'!$AC$20:$AC$32,MATCH(CT$4,'Income Calcs'!$M$20:$M$32,0)),0)</f>
        <v>0</v>
      </c>
      <c r="CU110" s="71">
        <f>IF(ISNUMBER(MATCH(CU$4,'Income Calcs'!$M$17:$Y$17,0)),'Income Calcs'!$AC$17,0)
+IF(ISNUMBER(MATCH(CU$4,'Income Calcs'!$M$18:$Y$18,0)),'Income Calcs'!$AC$18,0)
+IF(ISNUMBER(MATCH(CU$4,'Income Calcs'!$M$19:$Y$19,0)),'Income Calcs'!$AC$19,0)
+IF(ISNUMBER(MATCH(CU$4,'Income Calcs'!$M$20:$M$32,0)),INDEX('Income Calcs'!$AC$20:$AC$32,MATCH(CU$4,'Income Calcs'!$M$20:$M$32,0)),0)</f>
        <v>0</v>
      </c>
      <c r="CV110" s="71">
        <f>IF(ISNUMBER(MATCH(CV$4,'Income Calcs'!$M$17:$Y$17,0)),'Income Calcs'!$AC$17,0)
+IF(ISNUMBER(MATCH(CV$4,'Income Calcs'!$M$18:$Y$18,0)),'Income Calcs'!$AC$18,0)
+IF(ISNUMBER(MATCH(CV$4,'Income Calcs'!$M$19:$Y$19,0)),'Income Calcs'!$AC$19,0)
+IF(ISNUMBER(MATCH(CV$4,'Income Calcs'!$M$20:$M$32,0)),INDEX('Income Calcs'!$AC$20:$AC$32,MATCH(CV$4,'Income Calcs'!$M$20:$M$32,0)),0)</f>
        <v>0</v>
      </c>
      <c r="CW110" s="71">
        <f>IF(ISNUMBER(MATCH(CW$4,'Income Calcs'!$M$17:$Y$17,0)),'Income Calcs'!$AC$17,0)
+IF(ISNUMBER(MATCH(CW$4,'Income Calcs'!$M$18:$Y$18,0)),'Income Calcs'!$AC$18,0)
+IF(ISNUMBER(MATCH(CW$4,'Income Calcs'!$M$19:$Y$19,0)),'Income Calcs'!$AC$19,0)
+IF(ISNUMBER(MATCH(CW$4,'Income Calcs'!$M$20:$M$32,0)),INDEX('Income Calcs'!$AC$20:$AC$32,MATCH(CW$4,'Income Calcs'!$M$20:$M$32,0)),0)</f>
        <v>0</v>
      </c>
      <c r="CX110" s="71">
        <f>IF(ISNUMBER(MATCH(CX$4,'Income Calcs'!$M$17:$Y$17,0)),'Income Calcs'!$AC$17,0)
+IF(ISNUMBER(MATCH(CX$4,'Income Calcs'!$M$18:$Y$18,0)),'Income Calcs'!$AC$18,0)
+IF(ISNUMBER(MATCH(CX$4,'Income Calcs'!$M$19:$Y$19,0)),'Income Calcs'!$AC$19,0)
+IF(ISNUMBER(MATCH(CX$4,'Income Calcs'!$M$20:$M$32,0)),INDEX('Income Calcs'!$AC$20:$AC$32,MATCH(CX$4,'Income Calcs'!$M$20:$M$32,0)),0)</f>
        <v>0</v>
      </c>
      <c r="CY110" s="71">
        <f>IF(ISNUMBER(MATCH(CY$4,'Income Calcs'!$M$17:$Y$17,0)),'Income Calcs'!$AC$17,0)
+IF(ISNUMBER(MATCH(CY$4,'Income Calcs'!$M$18:$Y$18,0)),'Income Calcs'!$AC$18,0)
+IF(ISNUMBER(MATCH(CY$4,'Income Calcs'!$M$19:$Y$19,0)),'Income Calcs'!$AC$19,0)
+IF(ISNUMBER(MATCH(CY$4,'Income Calcs'!$M$20:$M$32,0)),INDEX('Income Calcs'!$AC$20:$AC$32,MATCH(CY$4,'Income Calcs'!$M$20:$M$32,0)),0)</f>
        <v>0</v>
      </c>
    </row>
    <row r="111" spans="1:103" s="68" customFormat="1" ht="12.75" customHeight="1" x14ac:dyDescent="0.2">
      <c r="A111" s="306"/>
      <c r="B111" s="69" t="s">
        <v>280</v>
      </c>
      <c r="C111" s="72">
        <f t="shared" si="25"/>
        <v>0</v>
      </c>
      <c r="D111" s="71">
        <f>IF(ISNUMBER(MATCH(D$4,'Income Calcs'!$K$17:$L$17,0)),'Income Calcs'!$I$17,0)+IF(ISNUMBER(MATCH(D$4,'Income Calcs'!$K$18:$L$18,0)),'Income Calcs'!$I$18,0)+IF(ISNUMBER(MATCH(D$4,'Income Calcs'!$K$19:$L$19,0)),'Income Calcs'!$I$19,0)</f>
        <v>0</v>
      </c>
      <c r="E111" s="71">
        <f>IF(ISNUMBER(MATCH(E$4,'Income Calcs'!$K$17:$L$17,0)),'Income Calcs'!$I$17,0)+IF(ISNUMBER(MATCH(E$4,'Income Calcs'!$K$18:$L$18,0)),'Income Calcs'!$I$18,0)+IF(ISNUMBER(MATCH(E$4,'Income Calcs'!$K$19:$L$19,0)),'Income Calcs'!$I$19,0)</f>
        <v>0</v>
      </c>
      <c r="F111" s="71">
        <f>IF(ISNUMBER(MATCH(F$4,'Income Calcs'!$K$17:$L$17,0)),'Income Calcs'!$I$17,0)+IF(ISNUMBER(MATCH(F$4,'Income Calcs'!$K$18:$L$18,0)),'Income Calcs'!$I$18,0)+IF(ISNUMBER(MATCH(F$4,'Income Calcs'!$K$19:$L$19,0)),'Income Calcs'!$I$19,0)</f>
        <v>0</v>
      </c>
      <c r="G111" s="71">
        <f>IF(ISNUMBER(MATCH(G$4,'Income Calcs'!$K$17:$L$17,0)),'Income Calcs'!$I$17,0)+IF(ISNUMBER(MATCH(G$4,'Income Calcs'!$K$18:$L$18,0)),'Income Calcs'!$I$18,0)+IF(ISNUMBER(MATCH(G$4,'Income Calcs'!$K$19:$L$19,0)),'Income Calcs'!$I$19,0)</f>
        <v>0</v>
      </c>
      <c r="H111" s="71">
        <f>IF(ISNUMBER(MATCH(H$4,'Income Calcs'!$K$17:$L$17,0)),'Income Calcs'!$I$17,0)+IF(ISNUMBER(MATCH(H$4,'Income Calcs'!$K$18:$L$18,0)),'Income Calcs'!$I$18,0)+IF(ISNUMBER(MATCH(H$4,'Income Calcs'!$K$19:$L$19,0)),'Income Calcs'!$I$19,0)</f>
        <v>0</v>
      </c>
      <c r="I111" s="71">
        <f>IF(ISNUMBER(MATCH(I$4,'Income Calcs'!$K$17:$L$17,0)),'Income Calcs'!$I$17,0)+IF(ISNUMBER(MATCH(I$4,'Income Calcs'!$K$18:$L$18,0)),'Income Calcs'!$I$18,0)+IF(ISNUMBER(MATCH(I$4,'Income Calcs'!$K$19:$L$19,0)),'Income Calcs'!$I$19,0)</f>
        <v>0</v>
      </c>
      <c r="J111" s="71">
        <f>IF(ISNUMBER(MATCH(J$4,'Income Calcs'!$K$17:$L$17,0)),'Income Calcs'!$I$17,0)+IF(ISNUMBER(MATCH(J$4,'Income Calcs'!$K$18:$L$18,0)),'Income Calcs'!$I$18,0)+IF(ISNUMBER(MATCH(J$4,'Income Calcs'!$K$19:$L$19,0)),'Income Calcs'!$I$19,0)</f>
        <v>0</v>
      </c>
      <c r="K111" s="71">
        <f>IF(ISNUMBER(MATCH(K$4,'Income Calcs'!$K$17:$L$17,0)),'Income Calcs'!$I$17,0)+IF(ISNUMBER(MATCH(K$4,'Income Calcs'!$K$18:$L$18,0)),'Income Calcs'!$I$18,0)+IF(ISNUMBER(MATCH(K$4,'Income Calcs'!$K$19:$L$19,0)),'Income Calcs'!$I$19,0)</f>
        <v>0</v>
      </c>
      <c r="L111" s="71">
        <f>IF(ISNUMBER(MATCH(L$4,'Income Calcs'!$K$17:$L$17,0)),'Income Calcs'!$I$17,0)+IF(ISNUMBER(MATCH(L$4,'Income Calcs'!$K$18:$L$18,0)),'Income Calcs'!$I$18,0)+IF(ISNUMBER(MATCH(L$4,'Income Calcs'!$K$19:$L$19,0)),'Income Calcs'!$I$19,0)</f>
        <v>0</v>
      </c>
      <c r="M111" s="71">
        <f>IF(ISNUMBER(MATCH(M$4,'Income Calcs'!$K$17:$L$17,0)),'Income Calcs'!$I$17,0)+IF(ISNUMBER(MATCH(M$4,'Income Calcs'!$K$18:$L$18,0)),'Income Calcs'!$I$18,0)+IF(ISNUMBER(MATCH(M$4,'Income Calcs'!$K$19:$L$19,0)),'Income Calcs'!$I$19,0)</f>
        <v>0</v>
      </c>
      <c r="N111" s="71">
        <f>IF(ISNUMBER(MATCH(N$4,'Income Calcs'!$K$17:$L$17,0)),'Income Calcs'!$I$17,0)+IF(ISNUMBER(MATCH(N$4,'Income Calcs'!$K$18:$L$18,0)),'Income Calcs'!$I$18,0)+IF(ISNUMBER(MATCH(N$4,'Income Calcs'!$K$19:$L$19,0)),'Income Calcs'!$I$19,0)</f>
        <v>0</v>
      </c>
      <c r="O111" s="71">
        <f>IF(ISNUMBER(MATCH(O$4,'Income Calcs'!$K$17:$L$17,0)),'Income Calcs'!$I$17,0)+IF(ISNUMBER(MATCH(O$4,'Income Calcs'!$K$18:$L$18,0)),'Income Calcs'!$I$18,0)+IF(ISNUMBER(MATCH(O$4,'Income Calcs'!$K$19:$L$19,0)),'Income Calcs'!$I$19,0)</f>
        <v>0</v>
      </c>
      <c r="P111" s="71">
        <f>IF(ISNUMBER(MATCH(P$4,'Income Calcs'!$K$17:$L$17,0)),'Income Calcs'!$I$17,0)+IF(ISNUMBER(MATCH(P$4,'Income Calcs'!$K$18:$L$18,0)),'Income Calcs'!$I$18,0)+IF(ISNUMBER(MATCH(P$4,'Income Calcs'!$K$19:$L$19,0)),'Income Calcs'!$I$19,0)</f>
        <v>0</v>
      </c>
      <c r="Q111" s="71">
        <f>IF(ISNUMBER(MATCH(Q$4,'Income Calcs'!$K$17:$L$17,0)),'Income Calcs'!$I$17,0)+IF(ISNUMBER(MATCH(Q$4,'Income Calcs'!$K$18:$L$18,0)),'Income Calcs'!$I$18,0)+IF(ISNUMBER(MATCH(Q$4,'Income Calcs'!$K$19:$L$19,0)),'Income Calcs'!$I$19,0)</f>
        <v>0</v>
      </c>
      <c r="R111" s="71">
        <f>IF(ISNUMBER(MATCH(R$4,'Income Calcs'!$K$17:$L$17,0)),'Income Calcs'!$I$17,0)+IF(ISNUMBER(MATCH(R$4,'Income Calcs'!$K$18:$L$18,0)),'Income Calcs'!$I$18,0)+IF(ISNUMBER(MATCH(R$4,'Income Calcs'!$K$19:$L$19,0)),'Income Calcs'!$I$19,0)</f>
        <v>0</v>
      </c>
      <c r="S111" s="71">
        <f>IF(ISNUMBER(MATCH(S$4,'Income Calcs'!$K$17:$L$17,0)),'Income Calcs'!$I$17,0)+IF(ISNUMBER(MATCH(S$4,'Income Calcs'!$K$18:$L$18,0)),'Income Calcs'!$I$18,0)+IF(ISNUMBER(MATCH(S$4,'Income Calcs'!$K$19:$L$19,0)),'Income Calcs'!$I$19,0)</f>
        <v>0</v>
      </c>
      <c r="T111" s="71">
        <f>IF(ISNUMBER(MATCH(T$4,'Income Calcs'!$K$17:$L$17,0)),'Income Calcs'!$I$17,0)+IF(ISNUMBER(MATCH(T$4,'Income Calcs'!$K$18:$L$18,0)),'Income Calcs'!$I$18,0)+IF(ISNUMBER(MATCH(T$4,'Income Calcs'!$K$19:$L$19,0)),'Income Calcs'!$I$19,0)</f>
        <v>0</v>
      </c>
      <c r="U111" s="71">
        <f>IF(ISNUMBER(MATCH(U$4,'Income Calcs'!$K$17:$L$17,0)),'Income Calcs'!$I$17,0)+IF(ISNUMBER(MATCH(U$4,'Income Calcs'!$K$18:$L$18,0)),'Income Calcs'!$I$18,0)+IF(ISNUMBER(MATCH(U$4,'Income Calcs'!$K$19:$L$19,0)),'Income Calcs'!$I$19,0)</f>
        <v>0</v>
      </c>
      <c r="V111" s="71">
        <f>IF(ISNUMBER(MATCH(V$4,'Income Calcs'!$K$17:$L$17,0)),'Income Calcs'!$I$17,0)+IF(ISNUMBER(MATCH(V$4,'Income Calcs'!$K$18:$L$18,0)),'Income Calcs'!$I$18,0)+IF(ISNUMBER(MATCH(V$4,'Income Calcs'!$K$19:$L$19,0)),'Income Calcs'!$I$19,0)</f>
        <v>0</v>
      </c>
      <c r="W111" s="71">
        <f>IF(ISNUMBER(MATCH(W$4,'Income Calcs'!$K$17:$L$17,0)),'Income Calcs'!$I$17,0)+IF(ISNUMBER(MATCH(W$4,'Income Calcs'!$K$18:$L$18,0)),'Income Calcs'!$I$18,0)+IF(ISNUMBER(MATCH(W$4,'Income Calcs'!$K$19:$L$19,0)),'Income Calcs'!$I$19,0)</f>
        <v>0</v>
      </c>
      <c r="X111" s="71">
        <f>IF(ISNUMBER(MATCH(X$4,'Income Calcs'!$K$17:$L$17,0)),'Income Calcs'!$I$17,0)+IF(ISNUMBER(MATCH(X$4,'Income Calcs'!$K$18:$L$18,0)),'Income Calcs'!$I$18,0)+IF(ISNUMBER(MATCH(X$4,'Income Calcs'!$K$19:$L$19,0)),'Income Calcs'!$I$19,0)</f>
        <v>0</v>
      </c>
      <c r="Y111" s="71">
        <f>IF(ISNUMBER(MATCH(Y$4,'Income Calcs'!$K$17:$L$17,0)),'Income Calcs'!$I$17,0)+IF(ISNUMBER(MATCH(Y$4,'Income Calcs'!$K$18:$L$18,0)),'Income Calcs'!$I$18,0)+IF(ISNUMBER(MATCH(Y$4,'Income Calcs'!$K$19:$L$19,0)),'Income Calcs'!$I$19,0)</f>
        <v>0</v>
      </c>
      <c r="Z111" s="71">
        <f>IF(ISNUMBER(MATCH(Z$4,'Income Calcs'!$K$17:$L$17,0)),'Income Calcs'!$I$17,0)+IF(ISNUMBER(MATCH(Z$4,'Income Calcs'!$K$18:$L$18,0)),'Income Calcs'!$I$18,0)+IF(ISNUMBER(MATCH(Z$4,'Income Calcs'!$K$19:$L$19,0)),'Income Calcs'!$I$19,0)</f>
        <v>0</v>
      </c>
      <c r="AA111" s="71">
        <f>IF(ISNUMBER(MATCH(AA$4,'Income Calcs'!$K$17:$L$17,0)),'Income Calcs'!$I$17,0)+IF(ISNUMBER(MATCH(AA$4,'Income Calcs'!$K$18:$L$18,0)),'Income Calcs'!$I$18,0)+IF(ISNUMBER(MATCH(AA$4,'Income Calcs'!$K$19:$L$19,0)),'Income Calcs'!$I$19,0)</f>
        <v>0</v>
      </c>
      <c r="AB111" s="71">
        <f>IF(ISNUMBER(MATCH(AB$4,'Income Calcs'!$K$17:$L$17,0)),'Income Calcs'!$I$17,0)+IF(ISNUMBER(MATCH(AB$4,'Income Calcs'!$K$18:$L$18,0)),'Income Calcs'!$I$18,0)+IF(ISNUMBER(MATCH(AB$4,'Income Calcs'!$K$19:$L$19,0)),'Income Calcs'!$I$19,0)</f>
        <v>0</v>
      </c>
      <c r="AC111" s="71">
        <f>IF(ISNUMBER(MATCH(AC$4,'Income Calcs'!$K$17:$L$17,0)),'Income Calcs'!$I$17,0)+IF(ISNUMBER(MATCH(AC$4,'Income Calcs'!$K$18:$L$18,0)),'Income Calcs'!$I$18,0)+IF(ISNUMBER(MATCH(AC$4,'Income Calcs'!$K$19:$L$19,0)),'Income Calcs'!$I$19,0)</f>
        <v>0</v>
      </c>
      <c r="AD111" s="71">
        <f>IF(ISNUMBER(MATCH(AD$4,'Income Calcs'!$K$17:$L$17,0)),'Income Calcs'!$I$17,0)+IF(ISNUMBER(MATCH(AD$4,'Income Calcs'!$K$18:$L$18,0)),'Income Calcs'!$I$18,0)+IF(ISNUMBER(MATCH(AD$4,'Income Calcs'!$K$19:$L$19,0)),'Income Calcs'!$I$19,0)</f>
        <v>0</v>
      </c>
      <c r="AE111" s="71">
        <f>IF(ISNUMBER(MATCH(AE$4,'Income Calcs'!$K$17:$L$17,0)),'Income Calcs'!$I$17,0)+IF(ISNUMBER(MATCH(AE$4,'Income Calcs'!$K$18:$L$18,0)),'Income Calcs'!$I$18,0)+IF(ISNUMBER(MATCH(AE$4,'Income Calcs'!$K$19:$L$19,0)),'Income Calcs'!$I$19,0)</f>
        <v>0</v>
      </c>
      <c r="AF111" s="71">
        <f>IF(ISNUMBER(MATCH(AF$4,'Income Calcs'!$K$17:$L$17,0)),'Income Calcs'!$I$17,0)+IF(ISNUMBER(MATCH(AF$4,'Income Calcs'!$K$18:$L$18,0)),'Income Calcs'!$I$18,0)+IF(ISNUMBER(MATCH(AF$4,'Income Calcs'!$K$19:$L$19,0)),'Income Calcs'!$I$19,0)</f>
        <v>0</v>
      </c>
      <c r="AG111" s="71">
        <f>IF(ISNUMBER(MATCH(AG$4,'Income Calcs'!$K$17:$L$17,0)),'Income Calcs'!$I$17,0)+IF(ISNUMBER(MATCH(AG$4,'Income Calcs'!$K$18:$L$18,0)),'Income Calcs'!$I$18,0)+IF(ISNUMBER(MATCH(AG$4,'Income Calcs'!$K$19:$L$19,0)),'Income Calcs'!$I$19,0)</f>
        <v>0</v>
      </c>
      <c r="AH111" s="71">
        <f>IF(ISNUMBER(MATCH(AH$4,'Income Calcs'!$K$17:$L$17,0)),'Income Calcs'!$I$17,0)+IF(ISNUMBER(MATCH(AH$4,'Income Calcs'!$K$18:$L$18,0)),'Income Calcs'!$I$18,0)+IF(ISNUMBER(MATCH(AH$4,'Income Calcs'!$K$19:$L$19,0)),'Income Calcs'!$I$19,0)</f>
        <v>0</v>
      </c>
      <c r="AI111" s="71">
        <f>IF(ISNUMBER(MATCH(AI$4,'Income Calcs'!$K$17:$L$17,0)),'Income Calcs'!$I$17,0)+IF(ISNUMBER(MATCH(AI$4,'Income Calcs'!$K$18:$L$18,0)),'Income Calcs'!$I$18,0)+IF(ISNUMBER(MATCH(AI$4,'Income Calcs'!$K$19:$L$19,0)),'Income Calcs'!$I$19,0)</f>
        <v>0</v>
      </c>
      <c r="AJ111" s="71">
        <f>IF(ISNUMBER(MATCH(AJ$4,'Income Calcs'!$K$17:$L$17,0)),'Income Calcs'!$I$17,0)+IF(ISNUMBER(MATCH(AJ$4,'Income Calcs'!$K$18:$L$18,0)),'Income Calcs'!$I$18,0)+IF(ISNUMBER(MATCH(AJ$4,'Income Calcs'!$K$19:$L$19,0)),'Income Calcs'!$I$19,0)</f>
        <v>0</v>
      </c>
      <c r="AK111" s="71">
        <f>IF(ISNUMBER(MATCH(AK$4,'Income Calcs'!$K$17:$L$17,0)),'Income Calcs'!$I$17,0)+IF(ISNUMBER(MATCH(AK$4,'Income Calcs'!$K$18:$L$18,0)),'Income Calcs'!$I$18,0)+IF(ISNUMBER(MATCH(AK$4,'Income Calcs'!$K$19:$L$19,0)),'Income Calcs'!$I$19,0)</f>
        <v>0</v>
      </c>
      <c r="AL111" s="71">
        <f>IF(ISNUMBER(MATCH(AL$4,'Income Calcs'!$K$17:$L$17,0)),'Income Calcs'!$I$17,0)+IF(ISNUMBER(MATCH(AL$4,'Income Calcs'!$K$18:$L$18,0)),'Income Calcs'!$I$18,0)+IF(ISNUMBER(MATCH(AL$4,'Income Calcs'!$K$19:$L$19,0)),'Income Calcs'!$I$19,0)</f>
        <v>0</v>
      </c>
      <c r="AM111" s="71">
        <f>IF(ISNUMBER(MATCH(AM$4,'Income Calcs'!$K$17:$L$17,0)),'Income Calcs'!$I$17,0)+IF(ISNUMBER(MATCH(AM$4,'Income Calcs'!$K$18:$L$18,0)),'Income Calcs'!$I$18,0)+IF(ISNUMBER(MATCH(AM$4,'Income Calcs'!$K$19:$L$19,0)),'Income Calcs'!$I$19,0)</f>
        <v>0</v>
      </c>
      <c r="AN111" s="71">
        <f>IF(ISNUMBER(MATCH(AN$4,'Income Calcs'!$K$17:$L$17,0)),'Income Calcs'!$I$17,0)+IF(ISNUMBER(MATCH(AN$4,'Income Calcs'!$K$18:$L$18,0)),'Income Calcs'!$I$18,0)+IF(ISNUMBER(MATCH(AN$4,'Income Calcs'!$K$19:$L$19,0)),'Income Calcs'!$I$19,0)</f>
        <v>0</v>
      </c>
      <c r="AO111" s="71">
        <f>IF(ISNUMBER(MATCH(AO$4,'Income Calcs'!$K$17:$L$17,0)),'Income Calcs'!$I$17,0)+IF(ISNUMBER(MATCH(AO$4,'Income Calcs'!$K$18:$L$18,0)),'Income Calcs'!$I$18,0)+IF(ISNUMBER(MATCH(AO$4,'Income Calcs'!$K$19:$L$19,0)),'Income Calcs'!$I$19,0)</f>
        <v>0</v>
      </c>
      <c r="AP111" s="71">
        <f>IF(ISNUMBER(MATCH(AP$4,'Income Calcs'!$K$17:$L$17,0)),'Income Calcs'!$I$17,0)+IF(ISNUMBER(MATCH(AP$4,'Income Calcs'!$K$18:$L$18,0)),'Income Calcs'!$I$18,0)+IF(ISNUMBER(MATCH(AP$4,'Income Calcs'!$K$19:$L$19,0)),'Income Calcs'!$I$19,0)</f>
        <v>0</v>
      </c>
      <c r="AQ111" s="71">
        <f>IF(ISNUMBER(MATCH(AQ$4,'Income Calcs'!$K$17:$L$17,0)),'Income Calcs'!$I$17,0)+IF(ISNUMBER(MATCH(AQ$4,'Income Calcs'!$K$18:$L$18,0)),'Income Calcs'!$I$18,0)+IF(ISNUMBER(MATCH(AQ$4,'Income Calcs'!$K$19:$L$19,0)),'Income Calcs'!$I$19,0)</f>
        <v>0</v>
      </c>
      <c r="AR111" s="71">
        <f>IF(ISNUMBER(MATCH(AR$4,'Income Calcs'!$K$17:$L$17,0)),'Income Calcs'!$I$17,0)+IF(ISNUMBER(MATCH(AR$4,'Income Calcs'!$K$18:$L$18,0)),'Income Calcs'!$I$18,0)+IF(ISNUMBER(MATCH(AR$4,'Income Calcs'!$K$19:$L$19,0)),'Income Calcs'!$I$19,0)</f>
        <v>0</v>
      </c>
      <c r="AS111" s="71">
        <f>IF(ISNUMBER(MATCH(AS$4,'Income Calcs'!$K$17:$L$17,0)),'Income Calcs'!$I$17,0)+IF(ISNUMBER(MATCH(AS$4,'Income Calcs'!$K$18:$L$18,0)),'Income Calcs'!$I$18,0)+IF(ISNUMBER(MATCH(AS$4,'Income Calcs'!$K$19:$L$19,0)),'Income Calcs'!$I$19,0)</f>
        <v>0</v>
      </c>
      <c r="AT111" s="71">
        <f>IF(ISNUMBER(MATCH(AT$4,'Income Calcs'!$K$17:$L$17,0)),'Income Calcs'!$I$17,0)+IF(ISNUMBER(MATCH(AT$4,'Income Calcs'!$K$18:$L$18,0)),'Income Calcs'!$I$18,0)+IF(ISNUMBER(MATCH(AT$4,'Income Calcs'!$K$19:$L$19,0)),'Income Calcs'!$I$19,0)</f>
        <v>0</v>
      </c>
      <c r="AU111" s="71">
        <f>IF(ISNUMBER(MATCH(AU$4,'Income Calcs'!$K$17:$L$17,0)),'Income Calcs'!$I$17,0)+IF(ISNUMBER(MATCH(AU$4,'Income Calcs'!$K$18:$L$18,0)),'Income Calcs'!$I$18,0)+IF(ISNUMBER(MATCH(AU$4,'Income Calcs'!$K$19:$L$19,0)),'Income Calcs'!$I$19,0)</f>
        <v>0</v>
      </c>
      <c r="AV111" s="71">
        <f>IF(ISNUMBER(MATCH(AV$4,'Income Calcs'!$K$17:$L$17,0)),'Income Calcs'!$I$17,0)+IF(ISNUMBER(MATCH(AV$4,'Income Calcs'!$K$18:$L$18,0)),'Income Calcs'!$I$18,0)+IF(ISNUMBER(MATCH(AV$4,'Income Calcs'!$K$19:$L$19,0)),'Income Calcs'!$I$19,0)</f>
        <v>0</v>
      </c>
      <c r="AW111" s="71">
        <f>IF(ISNUMBER(MATCH(AW$4,'Income Calcs'!$K$17:$L$17,0)),'Income Calcs'!$I$17,0)+IF(ISNUMBER(MATCH(AW$4,'Income Calcs'!$K$18:$L$18,0)),'Income Calcs'!$I$18,0)+IF(ISNUMBER(MATCH(AW$4,'Income Calcs'!$K$19:$L$19,0)),'Income Calcs'!$I$19,0)</f>
        <v>0</v>
      </c>
      <c r="AX111" s="71">
        <f>IF(ISNUMBER(MATCH(AX$4,'Income Calcs'!$K$17:$L$17,0)),'Income Calcs'!$I$17,0)+IF(ISNUMBER(MATCH(AX$4,'Income Calcs'!$K$18:$L$18,0)),'Income Calcs'!$I$18,0)+IF(ISNUMBER(MATCH(AX$4,'Income Calcs'!$K$19:$L$19,0)),'Income Calcs'!$I$19,0)</f>
        <v>0</v>
      </c>
      <c r="AY111" s="71">
        <f>IF(ISNUMBER(MATCH(AY$4,'Income Calcs'!$K$17:$L$17,0)),'Income Calcs'!$I$17,0)+IF(ISNUMBER(MATCH(AY$4,'Income Calcs'!$K$18:$L$18,0)),'Income Calcs'!$I$18,0)+IF(ISNUMBER(MATCH(AY$4,'Income Calcs'!$K$19:$L$19,0)),'Income Calcs'!$I$19,0)</f>
        <v>0</v>
      </c>
      <c r="AZ111" s="71">
        <f>IF(ISNUMBER(MATCH(AZ$4,'Income Calcs'!$K$17:$L$17,0)),'Income Calcs'!$I$17,0)+IF(ISNUMBER(MATCH(AZ$4,'Income Calcs'!$K$18:$L$18,0)),'Income Calcs'!$I$18,0)+IF(ISNUMBER(MATCH(AZ$4,'Income Calcs'!$K$19:$L$19,0)),'Income Calcs'!$I$19,0)</f>
        <v>0</v>
      </c>
      <c r="BA111" s="71">
        <f>IF(ISNUMBER(MATCH(BA$4,'Income Calcs'!$K$17:$L$17,0)),'Income Calcs'!$I$17,0)+IF(ISNUMBER(MATCH(BA$4,'Income Calcs'!$K$18:$L$18,0)),'Income Calcs'!$I$18,0)+IF(ISNUMBER(MATCH(BA$4,'Income Calcs'!$K$19:$L$19,0)),'Income Calcs'!$I$19,0)</f>
        <v>0</v>
      </c>
      <c r="BB111" s="71">
        <f>IF(ISNUMBER(MATCH(BB$4,'Income Calcs'!$K$17:$L$17,0)),'Income Calcs'!$I$17,0)+IF(ISNUMBER(MATCH(BB$4,'Income Calcs'!$K$18:$L$18,0)),'Income Calcs'!$I$18,0)+IF(ISNUMBER(MATCH(BB$4,'Income Calcs'!$K$19:$L$19,0)),'Income Calcs'!$I$19,0)</f>
        <v>0</v>
      </c>
      <c r="BC111" s="71">
        <f>IF(ISNUMBER(MATCH(BC$4,'Income Calcs'!$K$17:$L$17,0)),'Income Calcs'!$I$17,0)+IF(ISNUMBER(MATCH(BC$4,'Income Calcs'!$K$18:$L$18,0)),'Income Calcs'!$I$18,0)+IF(ISNUMBER(MATCH(BC$4,'Income Calcs'!$K$19:$L$19,0)),'Income Calcs'!$I$19,0)</f>
        <v>0</v>
      </c>
      <c r="BD111" s="71">
        <f>IF(ISNUMBER(MATCH(BD$4,'Income Calcs'!$K$17:$L$17,0)),'Income Calcs'!$I$17,0)+IF(ISNUMBER(MATCH(BD$4,'Income Calcs'!$K$18:$L$18,0)),'Income Calcs'!$I$18,0)+IF(ISNUMBER(MATCH(BD$4,'Income Calcs'!$K$19:$L$19,0)),'Income Calcs'!$I$19,0)</f>
        <v>0</v>
      </c>
      <c r="BE111" s="71">
        <f>IF(ISNUMBER(MATCH(BE$4,'Income Calcs'!$K$17:$L$17,0)),'Income Calcs'!$I$17,0)+IF(ISNUMBER(MATCH(BE$4,'Income Calcs'!$K$18:$L$18,0)),'Income Calcs'!$I$18,0)+IF(ISNUMBER(MATCH(BE$4,'Income Calcs'!$K$19:$L$19,0)),'Income Calcs'!$I$19,0)</f>
        <v>0</v>
      </c>
      <c r="BF111" s="71">
        <f>IF(ISNUMBER(MATCH(BF$4,'Income Calcs'!$K$17:$L$17,0)),'Income Calcs'!$I$17,0)+IF(ISNUMBER(MATCH(BF$4,'Income Calcs'!$K$18:$L$18,0)),'Income Calcs'!$I$18,0)+IF(ISNUMBER(MATCH(BF$4,'Income Calcs'!$K$19:$L$19,0)),'Income Calcs'!$I$19,0)</f>
        <v>0</v>
      </c>
      <c r="BG111" s="71">
        <f>IF(ISNUMBER(MATCH(BG$4,'Income Calcs'!$K$17:$L$17,0)),'Income Calcs'!$I$17,0)+IF(ISNUMBER(MATCH(BG$4,'Income Calcs'!$K$18:$L$18,0)),'Income Calcs'!$I$18,0)+IF(ISNUMBER(MATCH(BG$4,'Income Calcs'!$K$19:$L$19,0)),'Income Calcs'!$I$19,0)</f>
        <v>0</v>
      </c>
      <c r="BH111" s="71">
        <f>IF(ISNUMBER(MATCH(BH$4,'Income Calcs'!$K$17:$L$17,0)),'Income Calcs'!$I$17,0)+IF(ISNUMBER(MATCH(BH$4,'Income Calcs'!$K$18:$L$18,0)),'Income Calcs'!$I$18,0)+IF(ISNUMBER(MATCH(BH$4,'Income Calcs'!$K$19:$L$19,0)),'Income Calcs'!$I$19,0)</f>
        <v>0</v>
      </c>
      <c r="BI111" s="71">
        <f>IF(ISNUMBER(MATCH(BI$4,'Income Calcs'!$K$17:$L$17,0)),'Income Calcs'!$I$17,0)+IF(ISNUMBER(MATCH(BI$4,'Income Calcs'!$K$18:$L$18,0)),'Income Calcs'!$I$18,0)+IF(ISNUMBER(MATCH(BI$4,'Income Calcs'!$K$19:$L$19,0)),'Income Calcs'!$I$19,0)</f>
        <v>0</v>
      </c>
      <c r="BJ111" s="71">
        <f>IF(ISNUMBER(MATCH(BJ$4,'Income Calcs'!$K$17:$L$17,0)),'Income Calcs'!$I$17,0)+IF(ISNUMBER(MATCH(BJ$4,'Income Calcs'!$K$18:$L$18,0)),'Income Calcs'!$I$18,0)+IF(ISNUMBER(MATCH(BJ$4,'Income Calcs'!$K$19:$L$19,0)),'Income Calcs'!$I$19,0)</f>
        <v>0</v>
      </c>
      <c r="BK111" s="71">
        <f>IF(ISNUMBER(MATCH(BK$4,'Income Calcs'!$K$17:$L$17,0)),'Income Calcs'!$I$17,0)+IF(ISNUMBER(MATCH(BK$4,'Income Calcs'!$K$18:$L$18,0)),'Income Calcs'!$I$18,0)+IF(ISNUMBER(MATCH(BK$4,'Income Calcs'!$K$19:$L$19,0)),'Income Calcs'!$I$19,0)</f>
        <v>0</v>
      </c>
      <c r="BL111" s="71">
        <f>IF(ISNUMBER(MATCH(BL$4,'Income Calcs'!$K$17:$L$17,0)),'Income Calcs'!$I$17,0)+IF(ISNUMBER(MATCH(BL$4,'Income Calcs'!$K$18:$L$18,0)),'Income Calcs'!$I$18,0)+IF(ISNUMBER(MATCH(BL$4,'Income Calcs'!$K$19:$L$19,0)),'Income Calcs'!$I$19,0)</f>
        <v>0</v>
      </c>
      <c r="BM111" s="71">
        <f>IF(ISNUMBER(MATCH(BM$4,'Income Calcs'!$K$17:$L$17,0)),'Income Calcs'!$I$17,0)+IF(ISNUMBER(MATCH(BM$4,'Income Calcs'!$K$18:$L$18,0)),'Income Calcs'!$I$18,0)+IF(ISNUMBER(MATCH(BM$4,'Income Calcs'!$K$19:$L$19,0)),'Income Calcs'!$I$19,0)</f>
        <v>0</v>
      </c>
      <c r="BN111" s="71">
        <f>IF(ISNUMBER(MATCH(BN$4,'Income Calcs'!$K$17:$L$17,0)),'Income Calcs'!$I$17,0)+IF(ISNUMBER(MATCH(BN$4,'Income Calcs'!$K$18:$L$18,0)),'Income Calcs'!$I$18,0)+IF(ISNUMBER(MATCH(BN$4,'Income Calcs'!$K$19:$L$19,0)),'Income Calcs'!$I$19,0)</f>
        <v>0</v>
      </c>
      <c r="BO111" s="71">
        <f>IF(ISNUMBER(MATCH(BO$4,'Income Calcs'!$K$17:$L$17,0)),'Income Calcs'!$I$17,0)+IF(ISNUMBER(MATCH(BO$4,'Income Calcs'!$K$18:$L$18,0)),'Income Calcs'!$I$18,0)+IF(ISNUMBER(MATCH(BO$4,'Income Calcs'!$K$19:$L$19,0)),'Income Calcs'!$I$19,0)</f>
        <v>0</v>
      </c>
      <c r="BP111" s="71">
        <f>IF(ISNUMBER(MATCH(BP$4,'Income Calcs'!$K$17:$L$17,0)),'Income Calcs'!$I$17,0)+IF(ISNUMBER(MATCH(BP$4,'Income Calcs'!$K$18:$L$18,0)),'Income Calcs'!$I$18,0)+IF(ISNUMBER(MATCH(BP$4,'Income Calcs'!$K$19:$L$19,0)),'Income Calcs'!$I$19,0)</f>
        <v>0</v>
      </c>
      <c r="BQ111" s="71">
        <f>IF(ISNUMBER(MATCH(BQ$4,'Income Calcs'!$K$17:$L$17,0)),'Income Calcs'!$I$17,0)+IF(ISNUMBER(MATCH(BQ$4,'Income Calcs'!$K$18:$L$18,0)),'Income Calcs'!$I$18,0)+IF(ISNUMBER(MATCH(BQ$4,'Income Calcs'!$K$19:$L$19,0)),'Income Calcs'!$I$19,0)</f>
        <v>0</v>
      </c>
      <c r="BR111" s="71">
        <f>IF(ISNUMBER(MATCH(BR$4,'Income Calcs'!$K$17:$L$17,0)),'Income Calcs'!$I$17,0)+IF(ISNUMBER(MATCH(BR$4,'Income Calcs'!$K$18:$L$18,0)),'Income Calcs'!$I$18,0)+IF(ISNUMBER(MATCH(BR$4,'Income Calcs'!$K$19:$L$19,0)),'Income Calcs'!$I$19,0)</f>
        <v>0</v>
      </c>
      <c r="BS111" s="71">
        <f>IF(ISNUMBER(MATCH(BS$4,'Income Calcs'!$K$17:$L$17,0)),'Income Calcs'!$I$17,0)+IF(ISNUMBER(MATCH(BS$4,'Income Calcs'!$K$18:$L$18,0)),'Income Calcs'!$I$18,0)+IF(ISNUMBER(MATCH(BS$4,'Income Calcs'!$K$19:$L$19,0)),'Income Calcs'!$I$19,0)</f>
        <v>0</v>
      </c>
      <c r="BT111" s="71">
        <f>IF(ISNUMBER(MATCH(BT$4,'Income Calcs'!$K$17:$L$17,0)),'Income Calcs'!$I$17,0)+IF(ISNUMBER(MATCH(BT$4,'Income Calcs'!$K$18:$L$18,0)),'Income Calcs'!$I$18,0)+IF(ISNUMBER(MATCH(BT$4,'Income Calcs'!$K$19:$L$19,0)),'Income Calcs'!$I$19,0)</f>
        <v>0</v>
      </c>
      <c r="BU111" s="71">
        <f>IF(ISNUMBER(MATCH(BU$4,'Income Calcs'!$K$17:$L$17,0)),'Income Calcs'!$I$17,0)+IF(ISNUMBER(MATCH(BU$4,'Income Calcs'!$K$18:$L$18,0)),'Income Calcs'!$I$18,0)+IF(ISNUMBER(MATCH(BU$4,'Income Calcs'!$K$19:$L$19,0)),'Income Calcs'!$I$19,0)</f>
        <v>0</v>
      </c>
      <c r="BV111" s="71">
        <f>IF(ISNUMBER(MATCH(BV$4,'Income Calcs'!$K$17:$L$17,0)),'Income Calcs'!$I$17,0)+IF(ISNUMBER(MATCH(BV$4,'Income Calcs'!$K$18:$L$18,0)),'Income Calcs'!$I$18,0)+IF(ISNUMBER(MATCH(BV$4,'Income Calcs'!$K$19:$L$19,0)),'Income Calcs'!$I$19,0)</f>
        <v>0</v>
      </c>
      <c r="BW111" s="71">
        <f>IF(ISNUMBER(MATCH(BW$4,'Income Calcs'!$K$17:$L$17,0)),'Income Calcs'!$I$17,0)+IF(ISNUMBER(MATCH(BW$4,'Income Calcs'!$K$18:$L$18,0)),'Income Calcs'!$I$18,0)+IF(ISNUMBER(MATCH(BW$4,'Income Calcs'!$K$19:$L$19,0)),'Income Calcs'!$I$19,0)</f>
        <v>0</v>
      </c>
      <c r="BX111" s="71">
        <f>IF(ISNUMBER(MATCH(BX$4,'Income Calcs'!$K$17:$L$17,0)),'Income Calcs'!$I$17,0)+IF(ISNUMBER(MATCH(BX$4,'Income Calcs'!$K$18:$L$18,0)),'Income Calcs'!$I$18,0)+IF(ISNUMBER(MATCH(BX$4,'Income Calcs'!$K$19:$L$19,0)),'Income Calcs'!$I$19,0)</f>
        <v>0</v>
      </c>
      <c r="BY111" s="71">
        <f>IF(ISNUMBER(MATCH(BY$4,'Income Calcs'!$K$17:$L$17,0)),'Income Calcs'!$I$17,0)+IF(ISNUMBER(MATCH(BY$4,'Income Calcs'!$K$18:$L$18,0)),'Income Calcs'!$I$18,0)+IF(ISNUMBER(MATCH(BY$4,'Income Calcs'!$K$19:$L$19,0)),'Income Calcs'!$I$19,0)</f>
        <v>0</v>
      </c>
      <c r="BZ111" s="71">
        <f>IF(ISNUMBER(MATCH(BZ$4,'Income Calcs'!$K$17:$L$17,0)),'Income Calcs'!$I$17,0)+IF(ISNUMBER(MATCH(BZ$4,'Income Calcs'!$K$18:$L$18,0)),'Income Calcs'!$I$18,0)+IF(ISNUMBER(MATCH(BZ$4,'Income Calcs'!$K$19:$L$19,0)),'Income Calcs'!$I$19,0)</f>
        <v>0</v>
      </c>
      <c r="CA111" s="71">
        <f>IF(ISNUMBER(MATCH(CA$4,'Income Calcs'!$K$17:$L$17,0)),'Income Calcs'!$I$17,0)+IF(ISNUMBER(MATCH(CA$4,'Income Calcs'!$K$18:$L$18,0)),'Income Calcs'!$I$18,0)+IF(ISNUMBER(MATCH(CA$4,'Income Calcs'!$K$19:$L$19,0)),'Income Calcs'!$I$19,0)</f>
        <v>0</v>
      </c>
      <c r="CB111" s="71">
        <f>IF(ISNUMBER(MATCH(CB$4,'Income Calcs'!$K$17:$L$17,0)),'Income Calcs'!$I$17,0)+IF(ISNUMBER(MATCH(CB$4,'Income Calcs'!$K$18:$L$18,0)),'Income Calcs'!$I$18,0)+IF(ISNUMBER(MATCH(CB$4,'Income Calcs'!$K$19:$L$19,0)),'Income Calcs'!$I$19,0)</f>
        <v>0</v>
      </c>
      <c r="CC111" s="71">
        <f>IF(ISNUMBER(MATCH(CC$4,'Income Calcs'!$K$17:$L$17,0)),'Income Calcs'!$I$17,0)+IF(ISNUMBER(MATCH(CC$4,'Income Calcs'!$K$18:$L$18,0)),'Income Calcs'!$I$18,0)+IF(ISNUMBER(MATCH(CC$4,'Income Calcs'!$K$19:$L$19,0)),'Income Calcs'!$I$19,0)</f>
        <v>0</v>
      </c>
      <c r="CD111" s="71">
        <f>IF(ISNUMBER(MATCH(CD$4,'Income Calcs'!$K$17:$L$17,0)),'Income Calcs'!$I$17,0)+IF(ISNUMBER(MATCH(CD$4,'Income Calcs'!$K$18:$L$18,0)),'Income Calcs'!$I$18,0)+IF(ISNUMBER(MATCH(CD$4,'Income Calcs'!$K$19:$L$19,0)),'Income Calcs'!$I$19,0)</f>
        <v>0</v>
      </c>
      <c r="CE111" s="71">
        <f>IF(ISNUMBER(MATCH(CE$4,'Income Calcs'!$K$17:$L$17,0)),'Income Calcs'!$I$17,0)+IF(ISNUMBER(MATCH(CE$4,'Income Calcs'!$K$18:$L$18,0)),'Income Calcs'!$I$18,0)+IF(ISNUMBER(MATCH(CE$4,'Income Calcs'!$K$19:$L$19,0)),'Income Calcs'!$I$19,0)</f>
        <v>0</v>
      </c>
      <c r="CF111" s="71">
        <f>IF(ISNUMBER(MATCH(CF$4,'Income Calcs'!$K$17:$L$17,0)),'Income Calcs'!$I$17,0)+IF(ISNUMBER(MATCH(CF$4,'Income Calcs'!$K$18:$L$18,0)),'Income Calcs'!$I$18,0)+IF(ISNUMBER(MATCH(CF$4,'Income Calcs'!$K$19:$L$19,0)),'Income Calcs'!$I$19,0)</f>
        <v>0</v>
      </c>
      <c r="CG111" s="71">
        <f>IF(ISNUMBER(MATCH(CG$4,'Income Calcs'!$K$17:$L$17,0)),'Income Calcs'!$I$17,0)+IF(ISNUMBER(MATCH(CG$4,'Income Calcs'!$K$18:$L$18,0)),'Income Calcs'!$I$18,0)+IF(ISNUMBER(MATCH(CG$4,'Income Calcs'!$K$19:$L$19,0)),'Income Calcs'!$I$19,0)</f>
        <v>0</v>
      </c>
      <c r="CH111" s="71">
        <f>IF(ISNUMBER(MATCH(CH$4,'Income Calcs'!$K$17:$L$17,0)),'Income Calcs'!$I$17,0)+IF(ISNUMBER(MATCH(CH$4,'Income Calcs'!$K$18:$L$18,0)),'Income Calcs'!$I$18,0)+IF(ISNUMBER(MATCH(CH$4,'Income Calcs'!$K$19:$L$19,0)),'Income Calcs'!$I$19,0)</f>
        <v>0</v>
      </c>
      <c r="CI111" s="71">
        <f>IF(ISNUMBER(MATCH(CI$4,'Income Calcs'!$K$17:$L$17,0)),'Income Calcs'!$I$17,0)+IF(ISNUMBER(MATCH(CI$4,'Income Calcs'!$K$18:$L$18,0)),'Income Calcs'!$I$18,0)+IF(ISNUMBER(MATCH(CI$4,'Income Calcs'!$K$19:$L$19,0)),'Income Calcs'!$I$19,0)</f>
        <v>0</v>
      </c>
      <c r="CJ111" s="71">
        <f>IF(ISNUMBER(MATCH(CJ$4,'Income Calcs'!$K$17:$L$17,0)),'Income Calcs'!$I$17,0)+IF(ISNUMBER(MATCH(CJ$4,'Income Calcs'!$K$18:$L$18,0)),'Income Calcs'!$I$18,0)+IF(ISNUMBER(MATCH(CJ$4,'Income Calcs'!$K$19:$L$19,0)),'Income Calcs'!$I$19,0)</f>
        <v>0</v>
      </c>
      <c r="CK111" s="71">
        <f>IF(ISNUMBER(MATCH(CK$4,'Income Calcs'!$K$17:$L$17,0)),'Income Calcs'!$I$17,0)+IF(ISNUMBER(MATCH(CK$4,'Income Calcs'!$K$18:$L$18,0)),'Income Calcs'!$I$18,0)+IF(ISNUMBER(MATCH(CK$4,'Income Calcs'!$K$19:$L$19,0)),'Income Calcs'!$I$19,0)</f>
        <v>0</v>
      </c>
      <c r="CL111" s="71">
        <f>IF(ISNUMBER(MATCH(CL$4,'Income Calcs'!$K$17:$L$17,0)),'Income Calcs'!$I$17,0)+IF(ISNUMBER(MATCH(CL$4,'Income Calcs'!$K$18:$L$18,0)),'Income Calcs'!$I$18,0)+IF(ISNUMBER(MATCH(CL$4,'Income Calcs'!$K$19:$L$19,0)),'Income Calcs'!$I$19,0)</f>
        <v>0</v>
      </c>
      <c r="CM111" s="71">
        <f>IF(ISNUMBER(MATCH(CM$4,'Income Calcs'!$K$17:$L$17,0)),'Income Calcs'!$I$17,0)+IF(ISNUMBER(MATCH(CM$4,'Income Calcs'!$K$18:$L$18,0)),'Income Calcs'!$I$18,0)+IF(ISNUMBER(MATCH(CM$4,'Income Calcs'!$K$19:$L$19,0)),'Income Calcs'!$I$19,0)</f>
        <v>0</v>
      </c>
      <c r="CN111" s="71">
        <f>IF(ISNUMBER(MATCH(CN$4,'Income Calcs'!$K$17:$L$17,0)),'Income Calcs'!$I$17,0)+IF(ISNUMBER(MATCH(CN$4,'Income Calcs'!$K$18:$L$18,0)),'Income Calcs'!$I$18,0)+IF(ISNUMBER(MATCH(CN$4,'Income Calcs'!$K$19:$L$19,0)),'Income Calcs'!$I$19,0)</f>
        <v>0</v>
      </c>
      <c r="CO111" s="71">
        <f>IF(ISNUMBER(MATCH(CO$4,'Income Calcs'!$K$17:$L$17,0)),'Income Calcs'!$I$17,0)+IF(ISNUMBER(MATCH(CO$4,'Income Calcs'!$K$18:$L$18,0)),'Income Calcs'!$I$18,0)+IF(ISNUMBER(MATCH(CO$4,'Income Calcs'!$K$19:$L$19,0)),'Income Calcs'!$I$19,0)</f>
        <v>0</v>
      </c>
      <c r="CP111" s="71">
        <f>IF(ISNUMBER(MATCH(CP$4,'Income Calcs'!$K$17:$L$17,0)),'Income Calcs'!$I$17,0)+IF(ISNUMBER(MATCH(CP$4,'Income Calcs'!$K$18:$L$18,0)),'Income Calcs'!$I$18,0)+IF(ISNUMBER(MATCH(CP$4,'Income Calcs'!$K$19:$L$19,0)),'Income Calcs'!$I$19,0)</f>
        <v>0</v>
      </c>
      <c r="CQ111" s="71">
        <f>IF(ISNUMBER(MATCH(CQ$4,'Income Calcs'!$K$17:$L$17,0)),'Income Calcs'!$I$17,0)+IF(ISNUMBER(MATCH(CQ$4,'Income Calcs'!$K$18:$L$18,0)),'Income Calcs'!$I$18,0)+IF(ISNUMBER(MATCH(CQ$4,'Income Calcs'!$K$19:$L$19,0)),'Income Calcs'!$I$19,0)</f>
        <v>0</v>
      </c>
      <c r="CR111" s="71">
        <f>IF(ISNUMBER(MATCH(CR$4,'Income Calcs'!$K$17:$L$17,0)),'Income Calcs'!$I$17,0)+IF(ISNUMBER(MATCH(CR$4,'Income Calcs'!$K$18:$L$18,0)),'Income Calcs'!$I$18,0)+IF(ISNUMBER(MATCH(CR$4,'Income Calcs'!$K$19:$L$19,0)),'Income Calcs'!$I$19,0)</f>
        <v>0</v>
      </c>
      <c r="CS111" s="71">
        <f>IF(ISNUMBER(MATCH(CS$4,'Income Calcs'!$K$17:$L$17,0)),'Income Calcs'!$I$17,0)+IF(ISNUMBER(MATCH(CS$4,'Income Calcs'!$K$18:$L$18,0)),'Income Calcs'!$I$18,0)+IF(ISNUMBER(MATCH(CS$4,'Income Calcs'!$K$19:$L$19,0)),'Income Calcs'!$I$19,0)</f>
        <v>0</v>
      </c>
      <c r="CT111" s="71">
        <f>IF(ISNUMBER(MATCH(CT$4,'Income Calcs'!$K$17:$L$17,0)),'Income Calcs'!$I$17,0)+IF(ISNUMBER(MATCH(CT$4,'Income Calcs'!$K$18:$L$18,0)),'Income Calcs'!$I$18,0)+IF(ISNUMBER(MATCH(CT$4,'Income Calcs'!$K$19:$L$19,0)),'Income Calcs'!$I$19,0)</f>
        <v>0</v>
      </c>
      <c r="CU111" s="71">
        <f>IF(ISNUMBER(MATCH(CU$4,'Income Calcs'!$K$17:$L$17,0)),'Income Calcs'!$I$17,0)+IF(ISNUMBER(MATCH(CU$4,'Income Calcs'!$K$18:$L$18,0)),'Income Calcs'!$I$18,0)+IF(ISNUMBER(MATCH(CU$4,'Income Calcs'!$K$19:$L$19,0)),'Income Calcs'!$I$19,0)</f>
        <v>0</v>
      </c>
      <c r="CV111" s="71">
        <f>IF(ISNUMBER(MATCH(CV$4,'Income Calcs'!$K$17:$L$17,0)),'Income Calcs'!$I$17,0)+IF(ISNUMBER(MATCH(CV$4,'Income Calcs'!$K$18:$L$18,0)),'Income Calcs'!$I$18,0)+IF(ISNUMBER(MATCH(CV$4,'Income Calcs'!$K$19:$L$19,0)),'Income Calcs'!$I$19,0)</f>
        <v>0</v>
      </c>
      <c r="CW111" s="71">
        <f>IF(ISNUMBER(MATCH(CW$4,'Income Calcs'!$K$17:$L$17,0)),'Income Calcs'!$I$17,0)+IF(ISNUMBER(MATCH(CW$4,'Income Calcs'!$K$18:$L$18,0)),'Income Calcs'!$I$18,0)+IF(ISNUMBER(MATCH(CW$4,'Income Calcs'!$K$19:$L$19,0)),'Income Calcs'!$I$19,0)</f>
        <v>0</v>
      </c>
      <c r="CX111" s="71">
        <f>IF(ISNUMBER(MATCH(CX$4,'Income Calcs'!$K$17:$L$17,0)),'Income Calcs'!$I$17,0)+IF(ISNUMBER(MATCH(CX$4,'Income Calcs'!$K$18:$L$18,0)),'Income Calcs'!$I$18,0)+IF(ISNUMBER(MATCH(CX$4,'Income Calcs'!$K$19:$L$19,0)),'Income Calcs'!$I$19,0)</f>
        <v>0</v>
      </c>
      <c r="CY111" s="71">
        <f>IF(ISNUMBER(MATCH(CY$4,'Income Calcs'!$K$17:$L$17,0)),'Income Calcs'!$I$17,0)+IF(ISNUMBER(MATCH(CY$4,'Income Calcs'!$K$18:$L$18,0)),'Income Calcs'!$I$18,0)+IF(ISNUMBER(MATCH(CY$4,'Income Calcs'!$K$19:$L$19,0)),'Income Calcs'!$I$19,0)</f>
        <v>0</v>
      </c>
    </row>
    <row r="112" spans="1:103" s="68" customFormat="1" ht="12.75" customHeight="1" x14ac:dyDescent="0.2">
      <c r="A112" s="306"/>
      <c r="B112" s="69" t="s">
        <v>281</v>
      </c>
      <c r="C112" s="72">
        <f t="shared" si="25"/>
        <v>0</v>
      </c>
      <c r="D112" s="71">
        <f>IF(D$4 = "-", 0, IF(D$4 + 1 = Inputs!$C$5, 'Income Calcs'!$AD$33, 0))</f>
        <v>0</v>
      </c>
      <c r="E112" s="71">
        <f>IF(E$4 = "-", 0, IF(E$4 + 1 = Inputs!$C$5, 'Income Calcs'!$AD$33, 0))</f>
        <v>0</v>
      </c>
      <c r="F112" s="71">
        <f>IF(F$4 = "-", 0, IF(F$4 + 1 = Inputs!$C$5, 'Income Calcs'!$AD$33, 0))</f>
        <v>0</v>
      </c>
      <c r="G112" s="71">
        <f>IF(G$4 = "-", 0, IF(G$4 + 1 = Inputs!$C$5, 'Income Calcs'!$AD$33, 0))</f>
        <v>0</v>
      </c>
      <c r="H112" s="71">
        <f>IF(H$4 = "-", 0, IF(H$4 + 1 = Inputs!$C$5, 'Income Calcs'!$AD$33, 0))</f>
        <v>0</v>
      </c>
      <c r="I112" s="71">
        <f>IF(I$4 = "-", 0, IF(I$4 + 1 = Inputs!$C$5, 'Income Calcs'!$AD$33, 0))</f>
        <v>0</v>
      </c>
      <c r="J112" s="71">
        <f>IF(J$4 = "-", 0, IF(J$4 + 1 = Inputs!$C$5, 'Income Calcs'!$AD$33, 0))</f>
        <v>0</v>
      </c>
      <c r="K112" s="71">
        <f>IF(K$4 = "-", 0, IF(K$4 + 1 = Inputs!$C$5, 'Income Calcs'!$AD$33, 0))</f>
        <v>0</v>
      </c>
      <c r="L112" s="71">
        <f>IF(L$4 = "-", 0, IF(L$4 + 1 = Inputs!$C$5, 'Income Calcs'!$AD$33, 0))</f>
        <v>0</v>
      </c>
      <c r="M112" s="71">
        <f>IF(M$4 = "-", 0, IF(M$4 + 1 = Inputs!$C$5, 'Income Calcs'!$AD$33, 0))</f>
        <v>0</v>
      </c>
      <c r="N112" s="71">
        <f>IF(N$4 = "-", 0, IF(N$4 + 1 = Inputs!$C$5, 'Income Calcs'!$AD$33, 0))</f>
        <v>0</v>
      </c>
      <c r="O112" s="71">
        <f>IF(O$4 = "-", 0, IF(O$4 + 1 = Inputs!$C$5, 'Income Calcs'!$AD$33, 0))</f>
        <v>0</v>
      </c>
      <c r="P112" s="71">
        <f>IF(P$4 = "-", 0, IF(P$4 + 1 = Inputs!$C$5, 'Income Calcs'!$AD$33, 0))</f>
        <v>0</v>
      </c>
      <c r="Q112" s="71">
        <f>IF(Q$4 = "-", 0, IF(Q$4 + 1 = Inputs!$C$5, 'Income Calcs'!$AD$33, 0))</f>
        <v>0</v>
      </c>
      <c r="R112" s="71">
        <f>IF(R$4 = "-", 0, IF(R$4 + 1 = Inputs!$C$5, 'Income Calcs'!$AD$33, 0))</f>
        <v>0</v>
      </c>
      <c r="S112" s="71">
        <f>IF(S$4 = "-", 0, IF(S$4 + 1 = Inputs!$C$5, 'Income Calcs'!$AD$33, 0))</f>
        <v>0</v>
      </c>
      <c r="T112" s="71">
        <f>IF(T$4 = "-", 0, IF(T$4 + 1 = Inputs!$C$5, 'Income Calcs'!$AD$33, 0))</f>
        <v>0</v>
      </c>
      <c r="U112" s="71">
        <f>IF(U$4 = "-", 0, IF(U$4 + 1 = Inputs!$C$5, 'Income Calcs'!$AD$33, 0))</f>
        <v>0</v>
      </c>
      <c r="V112" s="71">
        <f>IF(V$4 = "-", 0, IF(V$4 + 1 = Inputs!$C$5, 'Income Calcs'!$AD$33, 0))</f>
        <v>0</v>
      </c>
      <c r="W112" s="71">
        <f>IF(W$4 = "-", 0, IF(W$4 + 1 = Inputs!$C$5, 'Income Calcs'!$AD$33, 0))</f>
        <v>0</v>
      </c>
      <c r="X112" s="71">
        <f>IF(X$4 = "-", 0, IF(X$4 + 1 = Inputs!$C$5, 'Income Calcs'!$AD$33, 0))</f>
        <v>0</v>
      </c>
      <c r="Y112" s="71">
        <f>IF(Y$4 = "-", 0, IF(Y$4 + 1 = Inputs!$C$5, 'Income Calcs'!$AD$33, 0))</f>
        <v>0</v>
      </c>
      <c r="Z112" s="71">
        <f>IF(Z$4 = "-", 0, IF(Z$4 + 1 = Inputs!$C$5, 'Income Calcs'!$AD$33, 0))</f>
        <v>0</v>
      </c>
      <c r="AA112" s="71">
        <f>IF(AA$4 = "-", 0, IF(AA$4 + 1 = Inputs!$C$5, 'Income Calcs'!$AD$33, 0))</f>
        <v>0</v>
      </c>
      <c r="AB112" s="71">
        <f>IF(AB$4 = "-", 0, IF(AB$4 + 1 = Inputs!$C$5, 'Income Calcs'!$AD$33, 0))</f>
        <v>0</v>
      </c>
      <c r="AC112" s="71">
        <f>IF(AC$4 = "-", 0, IF(AC$4 + 1 = Inputs!$C$5, 'Income Calcs'!$AD$33, 0))</f>
        <v>0</v>
      </c>
      <c r="AD112" s="71">
        <f>IF(AD$4 = "-", 0, IF(AD$4 + 1 = Inputs!$C$5, 'Income Calcs'!$AD$33, 0))</f>
        <v>0</v>
      </c>
      <c r="AE112" s="71">
        <f>IF(AE$4 = "-", 0, IF(AE$4 + 1 = Inputs!$C$5, 'Income Calcs'!$AD$33, 0))</f>
        <v>0</v>
      </c>
      <c r="AF112" s="71">
        <f>IF(AF$4 = "-", 0, IF(AF$4 + 1 = Inputs!$C$5, 'Income Calcs'!$AD$33, 0))</f>
        <v>0</v>
      </c>
      <c r="AG112" s="71">
        <f>IF(AG$4 = "-", 0, IF(AG$4 + 1 = Inputs!$C$5, 'Income Calcs'!$AD$33, 0))</f>
        <v>0</v>
      </c>
      <c r="AH112" s="71">
        <f>IF(AH$4 = "-", 0, IF(AH$4 + 1 = Inputs!$C$5, 'Income Calcs'!$AD$33, 0))</f>
        <v>0</v>
      </c>
      <c r="AI112" s="71">
        <f>IF(AI$4 = "-", 0, IF(AI$4 + 1 = Inputs!$C$5, 'Income Calcs'!$AD$33, 0))</f>
        <v>0</v>
      </c>
      <c r="AJ112" s="71">
        <f>IF(AJ$4 = "-", 0, IF(AJ$4 + 1 = Inputs!$C$5, 'Income Calcs'!$AD$33, 0))</f>
        <v>0</v>
      </c>
      <c r="AK112" s="71">
        <f>IF(AK$4 = "-", 0, IF(AK$4 + 1 = Inputs!$C$5, 'Income Calcs'!$AD$33, 0))</f>
        <v>0</v>
      </c>
      <c r="AL112" s="71">
        <f>IF(AL$4 = "-", 0, IF(AL$4 + 1 = Inputs!$C$5, 'Income Calcs'!$AD$33, 0))</f>
        <v>0</v>
      </c>
      <c r="AM112" s="71">
        <f>IF(AM$4 = "-", 0, IF(AM$4 + 1 = Inputs!$C$5, 'Income Calcs'!$AD$33, 0))</f>
        <v>0</v>
      </c>
      <c r="AN112" s="71">
        <f>IF(AN$4 = "-", 0, IF(AN$4 + 1 = Inputs!$C$5, 'Income Calcs'!$AD$33, 0))</f>
        <v>0</v>
      </c>
      <c r="AO112" s="71">
        <f>IF(AO$4 = "-", 0, IF(AO$4 + 1 = Inputs!$C$5, 'Income Calcs'!$AD$33, 0))</f>
        <v>0</v>
      </c>
      <c r="AP112" s="71">
        <f>IF(AP$4 = "-", 0, IF(AP$4 + 1 = Inputs!$C$5, 'Income Calcs'!$AD$33, 0))</f>
        <v>0</v>
      </c>
      <c r="AQ112" s="71">
        <f>IF(AQ$4 = "-", 0, IF(AQ$4 + 1 = Inputs!$C$5, 'Income Calcs'!$AD$33, 0))</f>
        <v>0</v>
      </c>
      <c r="AR112" s="71">
        <f>IF(AR$4 = "-", 0, IF(AR$4 + 1 = Inputs!$C$5, 'Income Calcs'!$AD$33, 0))</f>
        <v>0</v>
      </c>
      <c r="AS112" s="71">
        <f>IF(AS$4 = "-", 0, IF(AS$4 + 1 = Inputs!$C$5, 'Income Calcs'!$AD$33, 0))</f>
        <v>0</v>
      </c>
      <c r="AT112" s="71">
        <f>IF(AT$4 = "-", 0, IF(AT$4 + 1 = Inputs!$C$5, 'Income Calcs'!$AD$33, 0))</f>
        <v>0</v>
      </c>
      <c r="AU112" s="71">
        <f>IF(AU$4 = "-", 0, IF(AU$4 + 1 = Inputs!$C$5, 'Income Calcs'!$AD$33, 0))</f>
        <v>0</v>
      </c>
      <c r="AV112" s="71">
        <f>IF(AV$4 = "-", 0, IF(AV$4 + 1 = Inputs!$C$5, 'Income Calcs'!$AD$33, 0))</f>
        <v>0</v>
      </c>
      <c r="AW112" s="71">
        <f>IF(AW$4 = "-", 0, IF(AW$4 + 1 = Inputs!$C$5, 'Income Calcs'!$AD$33, 0))</f>
        <v>0</v>
      </c>
      <c r="AX112" s="71">
        <f>IF(AX$4 = "-", 0, IF(AX$4 + 1 = Inputs!$C$5, 'Income Calcs'!$AD$33, 0))</f>
        <v>0</v>
      </c>
      <c r="AY112" s="71">
        <f>IF(AY$4 = "-", 0, IF(AY$4 + 1 = Inputs!$C$5, 'Income Calcs'!$AD$33, 0))</f>
        <v>0</v>
      </c>
      <c r="AZ112" s="71">
        <f>IF(AZ$4 = "-", 0, IF(AZ$4 + 1 = Inputs!$C$5, 'Income Calcs'!$AD$33, 0))</f>
        <v>0</v>
      </c>
      <c r="BA112" s="71">
        <f>IF(BA$4 = "-", 0, IF(BA$4 + 1 = Inputs!$C$5, 'Income Calcs'!$AD$33, 0))</f>
        <v>0</v>
      </c>
      <c r="BB112" s="71">
        <f>IF(BB$4 = "-", 0, IF(BB$4 + 1 = Inputs!$C$5, 'Income Calcs'!$AD$33, 0))</f>
        <v>0</v>
      </c>
      <c r="BC112" s="71">
        <f>IF(BC$4 = "-", 0, IF(BC$4 + 1 = Inputs!$C$5, 'Income Calcs'!$AD$33, 0))</f>
        <v>0</v>
      </c>
      <c r="BD112" s="71">
        <f>IF(BD$4 = "-", 0, IF(BD$4 + 1 = Inputs!$C$5, 'Income Calcs'!$AD$33, 0))</f>
        <v>0</v>
      </c>
      <c r="BE112" s="71">
        <f>IF(BE$4 = "-", 0, IF(BE$4 + 1 = Inputs!$C$5, 'Income Calcs'!$AD$33, 0))</f>
        <v>0</v>
      </c>
      <c r="BF112" s="71">
        <f>IF(BF$4 = "-", 0, IF(BF$4 + 1 = Inputs!$C$5, 'Income Calcs'!$AD$33, 0))</f>
        <v>0</v>
      </c>
      <c r="BG112" s="71">
        <f>IF(BG$4 = "-", 0, IF(BG$4 + 1 = Inputs!$C$5, 'Income Calcs'!$AD$33, 0))</f>
        <v>0</v>
      </c>
      <c r="BH112" s="71">
        <f>IF(BH$4 = "-", 0, IF(BH$4 + 1 = Inputs!$C$5, 'Income Calcs'!$AD$33, 0))</f>
        <v>0</v>
      </c>
      <c r="BI112" s="71">
        <f>IF(BI$4 = "-", 0, IF(BI$4 + 1 = Inputs!$C$5, 'Income Calcs'!$AD$33, 0))</f>
        <v>0</v>
      </c>
      <c r="BJ112" s="71">
        <f>IF(BJ$4 = "-", 0, IF(BJ$4 + 1 = Inputs!$C$5, 'Income Calcs'!$AD$33, 0))</f>
        <v>0</v>
      </c>
      <c r="BK112" s="71">
        <f>IF(BK$4 = "-", 0, IF(BK$4 + 1 = Inputs!$C$5, 'Income Calcs'!$AD$33, 0))</f>
        <v>0</v>
      </c>
      <c r="BL112" s="71">
        <f>IF(BL$4 = "-", 0, IF(BL$4 + 1 = Inputs!$C$5, 'Income Calcs'!$AD$33, 0))</f>
        <v>0</v>
      </c>
      <c r="BM112" s="71">
        <f>IF(BM$4 = "-", 0, IF(BM$4 + 1 = Inputs!$C$5, 'Income Calcs'!$AD$33, 0))</f>
        <v>0</v>
      </c>
      <c r="BN112" s="71">
        <f>IF(BN$4 = "-", 0, IF(BN$4 + 1 = Inputs!$C$5, 'Income Calcs'!$AD$33, 0))</f>
        <v>0</v>
      </c>
      <c r="BO112" s="71">
        <f>IF(BO$4 = "-", 0, IF(BO$4 + 1 = Inputs!$C$5, 'Income Calcs'!$AD$33, 0))</f>
        <v>0</v>
      </c>
      <c r="BP112" s="71">
        <f>IF(BP$4 = "-", 0, IF(BP$4 + 1 = Inputs!$C$5, 'Income Calcs'!$AD$33, 0))</f>
        <v>0</v>
      </c>
      <c r="BQ112" s="71">
        <f>IF(BQ$4 = "-", 0, IF(BQ$4 + 1 = Inputs!$C$5, 'Income Calcs'!$AD$33, 0))</f>
        <v>0</v>
      </c>
      <c r="BR112" s="71">
        <f>IF(BR$4 = "-", 0, IF(BR$4 + 1 = Inputs!$C$5, 'Income Calcs'!$AD$33, 0))</f>
        <v>0</v>
      </c>
      <c r="BS112" s="71">
        <f>IF(BS$4 = "-", 0, IF(BS$4 + 1 = Inputs!$C$5, 'Income Calcs'!$AD$33, 0))</f>
        <v>0</v>
      </c>
      <c r="BT112" s="71">
        <f>IF(BT$4 = "-", 0, IF(BT$4 + 1 = Inputs!$C$5, 'Income Calcs'!$AD$33, 0))</f>
        <v>0</v>
      </c>
      <c r="BU112" s="71">
        <f>IF(BU$4 = "-", 0, IF(BU$4 + 1 = Inputs!$C$5, 'Income Calcs'!$AD$33, 0))</f>
        <v>0</v>
      </c>
      <c r="BV112" s="71">
        <f>IF(BV$4 = "-", 0, IF(BV$4 + 1 = Inputs!$C$5, 'Income Calcs'!$AD$33, 0))</f>
        <v>0</v>
      </c>
      <c r="BW112" s="71">
        <f>IF(BW$4 = "-", 0, IF(BW$4 + 1 = Inputs!$C$5, 'Income Calcs'!$AD$33, 0))</f>
        <v>0</v>
      </c>
      <c r="BX112" s="71">
        <f>IF(BX$4 = "-", 0, IF(BX$4 + 1 = Inputs!$C$5, 'Income Calcs'!$AD$33, 0))</f>
        <v>0</v>
      </c>
      <c r="BY112" s="71">
        <f>IF(BY$4 = "-", 0, IF(BY$4 + 1 = Inputs!$C$5, 'Income Calcs'!$AD$33, 0))</f>
        <v>0</v>
      </c>
      <c r="BZ112" s="71">
        <f>IF(BZ$4 = "-", 0, IF(BZ$4 + 1 = Inputs!$C$5, 'Income Calcs'!$AD$33, 0))</f>
        <v>0</v>
      </c>
      <c r="CA112" s="71">
        <f>IF(CA$4 = "-", 0, IF(CA$4 + 1 = Inputs!$C$5, 'Income Calcs'!$AD$33, 0))</f>
        <v>0</v>
      </c>
      <c r="CB112" s="71">
        <f>IF(CB$4 = "-", 0, IF(CB$4 + 1 = Inputs!$C$5, 'Income Calcs'!$AD$33, 0))</f>
        <v>0</v>
      </c>
      <c r="CC112" s="71">
        <f>IF(CC$4 = "-", 0, IF(CC$4 + 1 = Inputs!$C$5, 'Income Calcs'!$AD$33, 0))</f>
        <v>0</v>
      </c>
      <c r="CD112" s="71">
        <f>IF(CD$4 = "-", 0, IF(CD$4 + 1 = Inputs!$C$5, 'Income Calcs'!$AD$33, 0))</f>
        <v>0</v>
      </c>
      <c r="CE112" s="71">
        <f>IF(CE$4 = "-", 0, IF(CE$4 + 1 = Inputs!$C$5, 'Income Calcs'!$AD$33, 0))</f>
        <v>0</v>
      </c>
      <c r="CF112" s="71">
        <f>IF(CF$4 = "-", 0, IF(CF$4 + 1 = Inputs!$C$5, 'Income Calcs'!$AD$33, 0))</f>
        <v>0</v>
      </c>
      <c r="CG112" s="71">
        <f>IF(CG$4 = "-", 0, IF(CG$4 + 1 = Inputs!$C$5, 'Income Calcs'!$AD$33, 0))</f>
        <v>0</v>
      </c>
      <c r="CH112" s="71">
        <f>IF(CH$4 = "-", 0, IF(CH$4 + 1 = Inputs!$C$5, 'Income Calcs'!$AD$33, 0))</f>
        <v>0</v>
      </c>
      <c r="CI112" s="71">
        <f>IF(CI$4 = "-", 0, IF(CI$4 + 1 = Inputs!$C$5, 'Income Calcs'!$AD$33, 0))</f>
        <v>0</v>
      </c>
      <c r="CJ112" s="71">
        <f>IF(CJ$4 = "-", 0, IF(CJ$4 + 1 = Inputs!$C$5, 'Income Calcs'!$AD$33, 0))</f>
        <v>0</v>
      </c>
      <c r="CK112" s="71">
        <f>IF(CK$4 = "-", 0, IF(CK$4 + 1 = Inputs!$C$5, 'Income Calcs'!$AD$33, 0))</f>
        <v>0</v>
      </c>
      <c r="CL112" s="71">
        <f>IF(CL$4 = "-", 0, IF(CL$4 + 1 = Inputs!$C$5, 'Income Calcs'!$AD$33, 0))</f>
        <v>0</v>
      </c>
      <c r="CM112" s="71">
        <f>IF(CM$4 = "-", 0, IF(CM$4 + 1 = Inputs!$C$5, 'Income Calcs'!$AD$33, 0))</f>
        <v>0</v>
      </c>
      <c r="CN112" s="71">
        <f>IF(CN$4 = "-", 0, IF(CN$4 + 1 = Inputs!$C$5, 'Income Calcs'!$AD$33, 0))</f>
        <v>0</v>
      </c>
      <c r="CO112" s="71">
        <f>IF(CO$4 = "-", 0, IF(CO$4 + 1 = Inputs!$C$5, 'Income Calcs'!$AD$33, 0))</f>
        <v>0</v>
      </c>
      <c r="CP112" s="71">
        <f>IF(CP$4 = "-", 0, IF(CP$4 + 1 = Inputs!$C$5, 'Income Calcs'!$AD$33, 0))</f>
        <v>0</v>
      </c>
      <c r="CQ112" s="71">
        <f>IF(CQ$4 = "-", 0, IF(CQ$4 + 1 = Inputs!$C$5, 'Income Calcs'!$AD$33, 0))</f>
        <v>0</v>
      </c>
      <c r="CR112" s="71">
        <f>IF(CR$4 = "-", 0, IF(CR$4 + 1 = Inputs!$C$5, 'Income Calcs'!$AD$33, 0))</f>
        <v>0</v>
      </c>
      <c r="CS112" s="71">
        <f>IF(CS$4 = "-", 0, IF(CS$4 + 1 = Inputs!$C$5, 'Income Calcs'!$AD$33, 0))</f>
        <v>0</v>
      </c>
      <c r="CT112" s="71">
        <f>IF(CT$4 = "-", 0, IF(CT$4 + 1 = Inputs!$C$5, 'Income Calcs'!$AD$33, 0))</f>
        <v>0</v>
      </c>
      <c r="CU112" s="71">
        <f>IF(CU$4 = "-", 0, IF(CU$4 + 1 = Inputs!$C$5, 'Income Calcs'!$AD$33, 0))</f>
        <v>0</v>
      </c>
      <c r="CV112" s="71">
        <f>IF(CV$4 = "-", 0, IF(CV$4 + 1 = Inputs!$C$5, 'Income Calcs'!$AD$33, 0))</f>
        <v>0</v>
      </c>
      <c r="CW112" s="71">
        <f>IF(CW$4 = "-", 0, IF(CW$4 + 1 = Inputs!$C$5, 'Income Calcs'!$AD$33, 0))</f>
        <v>0</v>
      </c>
      <c r="CX112" s="71">
        <f>IF(CX$4 = "-", 0, IF(CX$4 + 1 = Inputs!$C$5, 'Income Calcs'!$AD$33, 0))</f>
        <v>0</v>
      </c>
      <c r="CY112" s="71">
        <f>IF(CY$4 = "-", 0, IF(CY$4 + 1 = Inputs!$C$5, 'Income Calcs'!$AD$33, 0))</f>
        <v>0</v>
      </c>
    </row>
    <row r="113" spans="1:103" s="68" customFormat="1" ht="12.75" customHeight="1" x14ac:dyDescent="0.2">
      <c r="A113" s="326"/>
      <c r="B113" s="69" t="s">
        <v>282</v>
      </c>
      <c r="C113" s="72">
        <f t="shared" si="25"/>
        <v>0</v>
      </c>
      <c r="D113" s="71">
        <f>IF(D$4="-", 0, IF(D$4+1 &lt;= Inputs!$C$71, Inputs!$C$70, 0))</f>
        <v>0</v>
      </c>
      <c r="E113" s="71">
        <f>IF(E$4="-", 0, IF(E$4+1 &lt;= Inputs!$C$71, Inputs!$C$70, 0))</f>
        <v>0</v>
      </c>
      <c r="F113" s="71">
        <f>IF(F$4="-", 0, IF(F$4+1 &lt;= Inputs!$C$71, Inputs!$C$70, 0))</f>
        <v>0</v>
      </c>
      <c r="G113" s="71">
        <f>IF(G$4="-", 0, IF(G$4+1 &lt;= Inputs!$C$71, Inputs!$C$70, 0))</f>
        <v>0</v>
      </c>
      <c r="H113" s="71">
        <f>IF(H$4="-", 0, IF(H$4+1 &lt;= Inputs!$C$71, Inputs!$C$70, 0))</f>
        <v>0</v>
      </c>
      <c r="I113" s="71">
        <f>IF(I$4="-", 0, IF(I$4+1 &lt;= Inputs!$C$71, Inputs!$C$70, 0))</f>
        <v>0</v>
      </c>
      <c r="J113" s="71">
        <f>IF(J$4="-", 0, IF(J$4+1 &lt;= Inputs!$C$71, Inputs!$C$70, 0))</f>
        <v>0</v>
      </c>
      <c r="K113" s="71">
        <f>IF(K$4="-", 0, IF(K$4+1 &lt;= Inputs!$C$71, Inputs!$C$70, 0))</f>
        <v>0</v>
      </c>
      <c r="L113" s="71">
        <f>IF(L$4="-", 0, IF(L$4+1 &lt;= Inputs!$C$71, Inputs!$C$70, 0))</f>
        <v>0</v>
      </c>
      <c r="M113" s="71">
        <f>IF(M$4="-", 0, IF(M$4+1 &lt;= Inputs!$C$71, Inputs!$C$70, 0))</f>
        <v>0</v>
      </c>
      <c r="N113" s="71">
        <f>IF(N$4="-", 0, IF(N$4+1 &lt;= Inputs!$C$71, Inputs!$C$70, 0))</f>
        <v>0</v>
      </c>
      <c r="O113" s="71">
        <f>IF(O$4="-", 0, IF(O$4+1 &lt;= Inputs!$C$71, Inputs!$C$70, 0))</f>
        <v>0</v>
      </c>
      <c r="P113" s="71">
        <f>IF(P$4="-", 0, IF(P$4+1 &lt;= Inputs!$C$71, Inputs!$C$70, 0))</f>
        <v>0</v>
      </c>
      <c r="Q113" s="71">
        <f>IF(Q$4="-", 0, IF(Q$4+1 &lt;= Inputs!$C$71, Inputs!$C$70, 0))</f>
        <v>0</v>
      </c>
      <c r="R113" s="71">
        <f>IF(R$4="-", 0, IF(R$4+1 &lt;= Inputs!$C$71, Inputs!$C$70, 0))</f>
        <v>0</v>
      </c>
      <c r="S113" s="71">
        <f>IF(S$4="-", 0, IF(S$4+1 &lt;= Inputs!$C$71, Inputs!$C$70, 0))</f>
        <v>0</v>
      </c>
      <c r="T113" s="71">
        <f>IF(T$4="-", 0, IF(T$4+1 &lt;= Inputs!$C$71, Inputs!$C$70, 0))</f>
        <v>0</v>
      </c>
      <c r="U113" s="71">
        <f>IF(U$4="-", 0, IF(U$4+1 &lt;= Inputs!$C$71, Inputs!$C$70, 0))</f>
        <v>0</v>
      </c>
      <c r="V113" s="71">
        <f>IF(V$4="-", 0, IF(V$4+1 &lt;= Inputs!$C$71, Inputs!$C$70, 0))</f>
        <v>0</v>
      </c>
      <c r="W113" s="71">
        <f>IF(W$4="-", 0, IF(W$4+1 &lt;= Inputs!$C$71, Inputs!$C$70, 0))</f>
        <v>0</v>
      </c>
      <c r="X113" s="71">
        <f>IF(X$4="-", 0, IF(X$4+1 &lt;= Inputs!$C$71, Inputs!$C$70, 0))</f>
        <v>0</v>
      </c>
      <c r="Y113" s="71">
        <f>IF(Y$4="-", 0, IF(Y$4+1 &lt;= Inputs!$C$71, Inputs!$C$70, 0))</f>
        <v>0</v>
      </c>
      <c r="Z113" s="71">
        <f>IF(Z$4="-", 0, IF(Z$4+1 &lt;= Inputs!$C$71, Inputs!$C$70, 0))</f>
        <v>0</v>
      </c>
      <c r="AA113" s="71">
        <f>IF(AA$4="-", 0, IF(AA$4+1 &lt;= Inputs!$C$71, Inputs!$C$70, 0))</f>
        <v>0</v>
      </c>
      <c r="AB113" s="71">
        <f>IF(AB$4="-", 0, IF(AB$4+1 &lt;= Inputs!$C$71, Inputs!$C$70, 0))</f>
        <v>0</v>
      </c>
      <c r="AC113" s="71">
        <f>IF(AC$4="-", 0, IF(AC$4+1 &lt;= Inputs!$C$71, Inputs!$C$70, 0))</f>
        <v>0</v>
      </c>
      <c r="AD113" s="71">
        <f>IF(AD$4="-", 0, IF(AD$4+1 &lt;= Inputs!$C$71, Inputs!$C$70, 0))</f>
        <v>0</v>
      </c>
      <c r="AE113" s="71">
        <f>IF(AE$4="-", 0, IF(AE$4+1 &lt;= Inputs!$C$71, Inputs!$C$70, 0))</f>
        <v>0</v>
      </c>
      <c r="AF113" s="71">
        <f>IF(AF$4="-", 0, IF(AF$4+1 &lt;= Inputs!$C$71, Inputs!$C$70, 0))</f>
        <v>0</v>
      </c>
      <c r="AG113" s="71">
        <f>IF(AG$4="-", 0, IF(AG$4+1 &lt;= Inputs!$C$71, Inputs!$C$70, 0))</f>
        <v>0</v>
      </c>
      <c r="AH113" s="71">
        <f>IF(AH$4="-", 0, IF(AH$4+1 &lt;= Inputs!$C$71, Inputs!$C$70, 0))</f>
        <v>0</v>
      </c>
      <c r="AI113" s="71">
        <f>IF(AI$4="-", 0, IF(AI$4+1 &lt;= Inputs!$C$71, Inputs!$C$70, 0))</f>
        <v>0</v>
      </c>
      <c r="AJ113" s="71">
        <f>IF(AJ$4="-", 0, IF(AJ$4+1 &lt;= Inputs!$C$71, Inputs!$C$70, 0))</f>
        <v>0</v>
      </c>
      <c r="AK113" s="71">
        <f>IF(AK$4="-", 0, IF(AK$4+1 &lt;= Inputs!$C$71, Inputs!$C$70, 0))</f>
        <v>0</v>
      </c>
      <c r="AL113" s="71">
        <f>IF(AL$4="-", 0, IF(AL$4+1 &lt;= Inputs!$C$71, Inputs!$C$70, 0))</f>
        <v>0</v>
      </c>
      <c r="AM113" s="71">
        <f>IF(AM$4="-", 0, IF(AM$4+1 &lt;= Inputs!$C$71, Inputs!$C$70, 0))</f>
        <v>0</v>
      </c>
      <c r="AN113" s="71">
        <f>IF(AN$4="-", 0, IF(AN$4+1 &lt;= Inputs!$C$71, Inputs!$C$70, 0))</f>
        <v>0</v>
      </c>
      <c r="AO113" s="71">
        <f>IF(AO$4="-", 0, IF(AO$4+1 &lt;= Inputs!$C$71, Inputs!$C$70, 0))</f>
        <v>0</v>
      </c>
      <c r="AP113" s="71">
        <f>IF(AP$4="-", 0, IF(AP$4+1 &lt;= Inputs!$C$71, Inputs!$C$70, 0))</f>
        <v>0</v>
      </c>
      <c r="AQ113" s="71">
        <f>IF(AQ$4="-", 0, IF(AQ$4+1 &lt;= Inputs!$C$71, Inputs!$C$70, 0))</f>
        <v>0</v>
      </c>
      <c r="AR113" s="71">
        <f>IF(AR$4="-", 0, IF(AR$4+1 &lt;= Inputs!$C$71, Inputs!$C$70, 0))</f>
        <v>0</v>
      </c>
      <c r="AS113" s="71">
        <f>IF(AS$4="-", 0, IF(AS$4+1 &lt;= Inputs!$C$71, Inputs!$C$70, 0))</f>
        <v>0</v>
      </c>
      <c r="AT113" s="71">
        <f>IF(AT$4="-", 0, IF(AT$4+1 &lt;= Inputs!$C$71, Inputs!$C$70, 0))</f>
        <v>0</v>
      </c>
      <c r="AU113" s="71">
        <f>IF(AU$4="-", 0, IF(AU$4+1 &lt;= Inputs!$C$71, Inputs!$C$70, 0))</f>
        <v>0</v>
      </c>
      <c r="AV113" s="71">
        <f>IF(AV$4="-", 0, IF(AV$4+1 &lt;= Inputs!$C$71, Inputs!$C$70, 0))</f>
        <v>0</v>
      </c>
      <c r="AW113" s="71">
        <f>IF(AW$4="-", 0, IF(AW$4+1 &lt;= Inputs!$C$71, Inputs!$C$70, 0))</f>
        <v>0</v>
      </c>
      <c r="AX113" s="71">
        <f>IF(AX$4="-", 0, IF(AX$4+1 &lt;= Inputs!$C$71, Inputs!$C$70, 0))</f>
        <v>0</v>
      </c>
      <c r="AY113" s="71">
        <f>IF(AY$4="-", 0, IF(AY$4+1 &lt;= Inputs!$C$71, Inputs!$C$70, 0))</f>
        <v>0</v>
      </c>
      <c r="AZ113" s="71">
        <f>IF(AZ$4="-", 0, IF(AZ$4+1 &lt;= Inputs!$C$71, Inputs!$C$70, 0))</f>
        <v>0</v>
      </c>
      <c r="BA113" s="71">
        <f>IF(BA$4="-", 0, IF(BA$4+1 &lt;= Inputs!$C$71, Inputs!$C$70, 0))</f>
        <v>0</v>
      </c>
      <c r="BB113" s="71">
        <f>IF(BB$4="-", 0, IF(BB$4+1 &lt;= Inputs!$C$71, Inputs!$C$70, 0))</f>
        <v>0</v>
      </c>
      <c r="BC113" s="71">
        <f>IF(BC$4="-", 0, IF(BC$4+1 &lt;= Inputs!$C$71, Inputs!$C$70, 0))</f>
        <v>0</v>
      </c>
      <c r="BD113" s="71">
        <f>IF(BD$4="-", 0, IF(BD$4+1 &lt;= Inputs!$C$71, Inputs!$C$70, 0))</f>
        <v>0</v>
      </c>
      <c r="BE113" s="71">
        <f>IF(BE$4="-", 0, IF(BE$4+1 &lt;= Inputs!$C$71, Inputs!$C$70, 0))</f>
        <v>0</v>
      </c>
      <c r="BF113" s="71">
        <f>IF(BF$4="-", 0, IF(BF$4+1 &lt;= Inputs!$C$71, Inputs!$C$70, 0))</f>
        <v>0</v>
      </c>
      <c r="BG113" s="71">
        <f>IF(BG$4="-", 0, IF(BG$4+1 &lt;= Inputs!$C$71, Inputs!$C$70, 0))</f>
        <v>0</v>
      </c>
      <c r="BH113" s="71">
        <f>IF(BH$4="-", 0, IF(BH$4+1 &lt;= Inputs!$C$71, Inputs!$C$70, 0))</f>
        <v>0</v>
      </c>
      <c r="BI113" s="71">
        <f>IF(BI$4="-", 0, IF(BI$4+1 &lt;= Inputs!$C$71, Inputs!$C$70, 0))</f>
        <v>0</v>
      </c>
      <c r="BJ113" s="71">
        <f>IF(BJ$4="-", 0, IF(BJ$4+1 &lt;= Inputs!$C$71, Inputs!$C$70, 0))</f>
        <v>0</v>
      </c>
      <c r="BK113" s="71">
        <f>IF(BK$4="-", 0, IF(BK$4+1 &lt;= Inputs!$C$71, Inputs!$C$70, 0))</f>
        <v>0</v>
      </c>
      <c r="BL113" s="71">
        <f>IF(BL$4="-", 0, IF(BL$4+1 &lt;= Inputs!$C$71, Inputs!$C$70, 0))</f>
        <v>0</v>
      </c>
      <c r="BM113" s="71">
        <f>IF(BM$4="-", 0, IF(BM$4+1 &lt;= Inputs!$C$71, Inputs!$C$70, 0))</f>
        <v>0</v>
      </c>
      <c r="BN113" s="71">
        <f>IF(BN$4="-", 0, IF(BN$4+1 &lt;= Inputs!$C$71, Inputs!$C$70, 0))</f>
        <v>0</v>
      </c>
      <c r="BO113" s="71">
        <f>IF(BO$4="-", 0, IF(BO$4+1 &lt;= Inputs!$C$71, Inputs!$C$70, 0))</f>
        <v>0</v>
      </c>
      <c r="BP113" s="71">
        <f>IF(BP$4="-", 0, IF(BP$4+1 &lt;= Inputs!$C$71, Inputs!$C$70, 0))</f>
        <v>0</v>
      </c>
      <c r="BQ113" s="71">
        <f>IF(BQ$4="-", 0, IF(BQ$4+1 &lt;= Inputs!$C$71, Inputs!$C$70, 0))</f>
        <v>0</v>
      </c>
      <c r="BR113" s="71">
        <f>IF(BR$4="-", 0, IF(BR$4+1 &lt;= Inputs!$C$71, Inputs!$C$70, 0))</f>
        <v>0</v>
      </c>
      <c r="BS113" s="71">
        <f>IF(BS$4="-", 0, IF(BS$4+1 &lt;= Inputs!$C$71, Inputs!$C$70, 0))</f>
        <v>0</v>
      </c>
      <c r="BT113" s="71">
        <f>IF(BT$4="-", 0, IF(BT$4+1 &lt;= Inputs!$C$71, Inputs!$C$70, 0))</f>
        <v>0</v>
      </c>
      <c r="BU113" s="71">
        <f>IF(BU$4="-", 0, IF(BU$4+1 &lt;= Inputs!$C$71, Inputs!$C$70, 0))</f>
        <v>0</v>
      </c>
      <c r="BV113" s="71">
        <f>IF(BV$4="-", 0, IF(BV$4+1 &lt;= Inputs!$C$71, Inputs!$C$70, 0))</f>
        <v>0</v>
      </c>
      <c r="BW113" s="71">
        <f>IF(BW$4="-", 0, IF(BW$4+1 &lt;= Inputs!$C$71, Inputs!$C$70, 0))</f>
        <v>0</v>
      </c>
      <c r="BX113" s="71">
        <f>IF(BX$4="-", 0, IF(BX$4+1 &lt;= Inputs!$C$71, Inputs!$C$70, 0))</f>
        <v>0</v>
      </c>
      <c r="BY113" s="71">
        <f>IF(BY$4="-", 0, IF(BY$4+1 &lt;= Inputs!$C$71, Inputs!$C$70, 0))</f>
        <v>0</v>
      </c>
      <c r="BZ113" s="71">
        <f>IF(BZ$4="-", 0, IF(BZ$4+1 &lt;= Inputs!$C$71, Inputs!$C$70, 0))</f>
        <v>0</v>
      </c>
      <c r="CA113" s="71">
        <f>IF(CA$4="-", 0, IF(CA$4+1 &lt;= Inputs!$C$71, Inputs!$C$70, 0))</f>
        <v>0</v>
      </c>
      <c r="CB113" s="71">
        <f>IF(CB$4="-", 0, IF(CB$4+1 &lt;= Inputs!$C$71, Inputs!$C$70, 0))</f>
        <v>0</v>
      </c>
      <c r="CC113" s="71">
        <f>IF(CC$4="-", 0, IF(CC$4+1 &lt;= Inputs!$C$71, Inputs!$C$70, 0))</f>
        <v>0</v>
      </c>
      <c r="CD113" s="71">
        <f>IF(CD$4="-", 0, IF(CD$4+1 &lt;= Inputs!$C$71, Inputs!$C$70, 0))</f>
        <v>0</v>
      </c>
      <c r="CE113" s="71">
        <f>IF(CE$4="-", 0, IF(CE$4+1 &lt;= Inputs!$C$71, Inputs!$C$70, 0))</f>
        <v>0</v>
      </c>
      <c r="CF113" s="71">
        <f>IF(CF$4="-", 0, IF(CF$4+1 &lt;= Inputs!$C$71, Inputs!$C$70, 0))</f>
        <v>0</v>
      </c>
      <c r="CG113" s="71">
        <f>IF(CG$4="-", 0, IF(CG$4+1 &lt;= Inputs!$C$71, Inputs!$C$70, 0))</f>
        <v>0</v>
      </c>
      <c r="CH113" s="71">
        <f>IF(CH$4="-", 0, IF(CH$4+1 &lt;= Inputs!$C$71, Inputs!$C$70, 0))</f>
        <v>0</v>
      </c>
      <c r="CI113" s="71">
        <f>IF(CI$4="-", 0, IF(CI$4+1 &lt;= Inputs!$C$71, Inputs!$C$70, 0))</f>
        <v>0</v>
      </c>
      <c r="CJ113" s="71">
        <f>IF(CJ$4="-", 0, IF(CJ$4+1 &lt;= Inputs!$C$71, Inputs!$C$70, 0))</f>
        <v>0</v>
      </c>
      <c r="CK113" s="71">
        <f>IF(CK$4="-", 0, IF(CK$4+1 &lt;= Inputs!$C$71, Inputs!$C$70, 0))</f>
        <v>0</v>
      </c>
      <c r="CL113" s="71">
        <f>IF(CL$4="-", 0, IF(CL$4+1 &lt;= Inputs!$C$71, Inputs!$C$70, 0))</f>
        <v>0</v>
      </c>
      <c r="CM113" s="71">
        <f>IF(CM$4="-", 0, IF(CM$4+1 &lt;= Inputs!$C$71, Inputs!$C$70, 0))</f>
        <v>0</v>
      </c>
      <c r="CN113" s="71">
        <f>IF(CN$4="-", 0, IF(CN$4+1 &lt;= Inputs!$C$71, Inputs!$C$70, 0))</f>
        <v>0</v>
      </c>
      <c r="CO113" s="71">
        <f>IF(CO$4="-", 0, IF(CO$4+1 &lt;= Inputs!$C$71, Inputs!$C$70, 0))</f>
        <v>0</v>
      </c>
      <c r="CP113" s="71">
        <f>IF(CP$4="-", 0, IF(CP$4+1 &lt;= Inputs!$C$71, Inputs!$C$70, 0))</f>
        <v>0</v>
      </c>
      <c r="CQ113" s="71">
        <f>IF(CQ$4="-", 0, IF(CQ$4+1 &lt;= Inputs!$C$71, Inputs!$C$70, 0))</f>
        <v>0</v>
      </c>
      <c r="CR113" s="71">
        <f>IF(CR$4="-", 0, IF(CR$4+1 &lt;= Inputs!$C$71, Inputs!$C$70, 0))</f>
        <v>0</v>
      </c>
      <c r="CS113" s="71">
        <f>IF(CS$4="-", 0, IF(CS$4+1 &lt;= Inputs!$C$71, Inputs!$C$70, 0))</f>
        <v>0</v>
      </c>
      <c r="CT113" s="71">
        <f>IF(CT$4="-", 0, IF(CT$4+1 &lt;= Inputs!$C$71, Inputs!$C$70, 0))</f>
        <v>0</v>
      </c>
      <c r="CU113" s="71">
        <f>IF(CU$4="-", 0, IF(CU$4+1 &lt;= Inputs!$C$71, Inputs!$C$70, 0))</f>
        <v>0</v>
      </c>
      <c r="CV113" s="71">
        <f>IF(CV$4="-", 0, IF(CV$4+1 &lt;= Inputs!$C$71, Inputs!$C$70, 0))</f>
        <v>0</v>
      </c>
      <c r="CW113" s="71">
        <f>IF(CW$4="-", 0, IF(CW$4+1 &lt;= Inputs!$C$71, Inputs!$C$70, 0))</f>
        <v>0</v>
      </c>
      <c r="CX113" s="71">
        <f>IF(CX$4="-", 0, IF(CX$4+1 &lt;= Inputs!$C$71, Inputs!$C$70, 0))</f>
        <v>0</v>
      </c>
      <c r="CY113" s="71">
        <f>IF(CY$4="-", 0, IF(CY$4+1 &lt;= Inputs!$C$71, Inputs!$C$70, 0))</f>
        <v>0</v>
      </c>
    </row>
    <row r="114" spans="1:103" s="68" customFormat="1" ht="14.25" customHeight="1" x14ac:dyDescent="0.2">
      <c r="A114" s="80"/>
      <c r="B114" s="69" t="s">
        <v>283</v>
      </c>
      <c r="C114" s="72">
        <f t="shared" si="25"/>
        <v>0</v>
      </c>
      <c r="D114" s="71">
        <f>Inputs!C72</f>
        <v>0</v>
      </c>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71"/>
      <c r="BN114" s="71"/>
      <c r="BO114" s="71"/>
      <c r="BP114" s="71"/>
      <c r="BQ114" s="71"/>
      <c r="BR114" s="71"/>
      <c r="BS114" s="71"/>
      <c r="BT114" s="71"/>
      <c r="BU114" s="71"/>
      <c r="BV114" s="71"/>
      <c r="BW114" s="71"/>
      <c r="BX114" s="71"/>
      <c r="BY114" s="71"/>
      <c r="BZ114" s="71"/>
      <c r="CA114" s="71"/>
      <c r="CB114" s="71"/>
      <c r="CC114" s="71"/>
      <c r="CD114" s="71"/>
      <c r="CE114" s="71"/>
      <c r="CF114" s="71"/>
      <c r="CG114" s="71"/>
      <c r="CH114" s="71"/>
      <c r="CI114" s="71"/>
      <c r="CJ114" s="71"/>
      <c r="CK114" s="71"/>
      <c r="CL114" s="71"/>
      <c r="CM114" s="71"/>
      <c r="CN114" s="71"/>
      <c r="CO114" s="71"/>
      <c r="CP114" s="71"/>
      <c r="CQ114" s="71"/>
      <c r="CR114" s="71"/>
      <c r="CS114" s="71"/>
      <c r="CT114" s="71"/>
      <c r="CU114" s="71"/>
      <c r="CV114" s="71"/>
      <c r="CW114" s="71"/>
      <c r="CX114" s="71"/>
      <c r="CY114" s="71"/>
    </row>
    <row r="115" spans="1:103" s="81" customFormat="1" ht="14.25" customHeight="1" x14ac:dyDescent="0.2">
      <c r="A115" s="82" t="s">
        <v>284</v>
      </c>
      <c r="B115" s="83"/>
      <c r="C115" s="84">
        <f t="shared" ref="C115:AH115" si="26">SUM(C104:C114)</f>
        <v>0</v>
      </c>
      <c r="D115" s="85">
        <f t="shared" si="26"/>
        <v>0</v>
      </c>
      <c r="E115" s="83">
        <f t="shared" si="26"/>
        <v>0</v>
      </c>
      <c r="F115" s="83">
        <f t="shared" si="26"/>
        <v>0</v>
      </c>
      <c r="G115" s="83">
        <f t="shared" si="26"/>
        <v>0</v>
      </c>
      <c r="H115" s="83">
        <f t="shared" si="26"/>
        <v>0</v>
      </c>
      <c r="I115" s="83">
        <f t="shared" si="26"/>
        <v>0</v>
      </c>
      <c r="J115" s="86">
        <f t="shared" si="26"/>
        <v>0</v>
      </c>
      <c r="K115" s="86">
        <f t="shared" si="26"/>
        <v>0</v>
      </c>
      <c r="L115" s="86">
        <f t="shared" si="26"/>
        <v>0</v>
      </c>
      <c r="M115" s="86">
        <f t="shared" si="26"/>
        <v>0</v>
      </c>
      <c r="N115" s="86">
        <f t="shared" si="26"/>
        <v>0</v>
      </c>
      <c r="O115" s="86">
        <f t="shared" si="26"/>
        <v>0</v>
      </c>
      <c r="P115" s="86">
        <f t="shared" si="26"/>
        <v>0</v>
      </c>
      <c r="Q115" s="86">
        <f t="shared" si="26"/>
        <v>0</v>
      </c>
      <c r="R115" s="86">
        <f t="shared" si="26"/>
        <v>0</v>
      </c>
      <c r="S115" s="86">
        <f t="shared" si="26"/>
        <v>0</v>
      </c>
      <c r="T115" s="86">
        <f t="shared" si="26"/>
        <v>0</v>
      </c>
      <c r="U115" s="86">
        <f t="shared" si="26"/>
        <v>0</v>
      </c>
      <c r="V115" s="86">
        <f t="shared" si="26"/>
        <v>0</v>
      </c>
      <c r="W115" s="86">
        <f t="shared" si="26"/>
        <v>0</v>
      </c>
      <c r="X115" s="86">
        <f t="shared" si="26"/>
        <v>0</v>
      </c>
      <c r="Y115" s="86">
        <f t="shared" si="26"/>
        <v>0</v>
      </c>
      <c r="Z115" s="86">
        <f t="shared" si="26"/>
        <v>0</v>
      </c>
      <c r="AA115" s="86">
        <f t="shared" si="26"/>
        <v>0</v>
      </c>
      <c r="AB115" s="86">
        <f t="shared" si="26"/>
        <v>0</v>
      </c>
      <c r="AC115" s="86">
        <f t="shared" si="26"/>
        <v>0</v>
      </c>
      <c r="AD115" s="86">
        <f t="shared" si="26"/>
        <v>0</v>
      </c>
      <c r="AE115" s="86">
        <f t="shared" si="26"/>
        <v>0</v>
      </c>
      <c r="AF115" s="86">
        <f t="shared" si="26"/>
        <v>0</v>
      </c>
      <c r="AG115" s="86">
        <f t="shared" si="26"/>
        <v>0</v>
      </c>
      <c r="AH115" s="86">
        <f t="shared" si="26"/>
        <v>0</v>
      </c>
      <c r="AI115" s="86">
        <f t="shared" ref="AI115:BN115" si="27">SUM(AI104:AI114)</f>
        <v>0</v>
      </c>
      <c r="AJ115" s="86">
        <f t="shared" si="27"/>
        <v>0</v>
      </c>
      <c r="AK115" s="86">
        <f t="shared" si="27"/>
        <v>0</v>
      </c>
      <c r="AL115" s="86">
        <f t="shared" si="27"/>
        <v>0</v>
      </c>
      <c r="AM115" s="86">
        <f t="shared" si="27"/>
        <v>0</v>
      </c>
      <c r="AN115" s="86">
        <f t="shared" si="27"/>
        <v>0</v>
      </c>
      <c r="AO115" s="86">
        <f t="shared" si="27"/>
        <v>0</v>
      </c>
      <c r="AP115" s="86">
        <f t="shared" si="27"/>
        <v>0</v>
      </c>
      <c r="AQ115" s="86">
        <f t="shared" si="27"/>
        <v>0</v>
      </c>
      <c r="AR115" s="86">
        <f t="shared" si="27"/>
        <v>0</v>
      </c>
      <c r="AS115" s="86">
        <f t="shared" si="27"/>
        <v>0</v>
      </c>
      <c r="AT115" s="86">
        <f t="shared" si="27"/>
        <v>0</v>
      </c>
      <c r="AU115" s="86">
        <f t="shared" si="27"/>
        <v>0</v>
      </c>
      <c r="AV115" s="86">
        <f t="shared" si="27"/>
        <v>0</v>
      </c>
      <c r="AW115" s="86">
        <f t="shared" si="27"/>
        <v>0</v>
      </c>
      <c r="AX115" s="86">
        <f t="shared" si="27"/>
        <v>0</v>
      </c>
      <c r="AY115" s="86">
        <f t="shared" si="27"/>
        <v>0</v>
      </c>
      <c r="AZ115" s="86">
        <f t="shared" si="27"/>
        <v>0</v>
      </c>
      <c r="BA115" s="86">
        <f t="shared" si="27"/>
        <v>0</v>
      </c>
      <c r="BB115" s="86">
        <f t="shared" si="27"/>
        <v>0</v>
      </c>
      <c r="BC115" s="86">
        <f t="shared" si="27"/>
        <v>0</v>
      </c>
      <c r="BD115" s="86">
        <f t="shared" si="27"/>
        <v>0</v>
      </c>
      <c r="BE115" s="86">
        <f t="shared" si="27"/>
        <v>0</v>
      </c>
      <c r="BF115" s="86">
        <f t="shared" si="27"/>
        <v>0</v>
      </c>
      <c r="BG115" s="86">
        <f t="shared" si="27"/>
        <v>0</v>
      </c>
      <c r="BH115" s="86">
        <f t="shared" si="27"/>
        <v>0</v>
      </c>
      <c r="BI115" s="86">
        <f t="shared" si="27"/>
        <v>0</v>
      </c>
      <c r="BJ115" s="86">
        <f t="shared" si="27"/>
        <v>0</v>
      </c>
      <c r="BK115" s="86">
        <f t="shared" si="27"/>
        <v>0</v>
      </c>
      <c r="BL115" s="86">
        <f t="shared" si="27"/>
        <v>0</v>
      </c>
      <c r="BM115" s="86">
        <f t="shared" si="27"/>
        <v>0</v>
      </c>
      <c r="BN115" s="86">
        <f t="shared" si="27"/>
        <v>0</v>
      </c>
      <c r="BO115" s="86">
        <f t="shared" ref="BO115:CT115" si="28">SUM(BO104:BO114)</f>
        <v>0</v>
      </c>
      <c r="BP115" s="86">
        <f t="shared" si="28"/>
        <v>0</v>
      </c>
      <c r="BQ115" s="86">
        <f t="shared" si="28"/>
        <v>0</v>
      </c>
      <c r="BR115" s="86">
        <f t="shared" si="28"/>
        <v>0</v>
      </c>
      <c r="BS115" s="86">
        <f t="shared" si="28"/>
        <v>0</v>
      </c>
      <c r="BT115" s="86">
        <f t="shared" si="28"/>
        <v>0</v>
      </c>
      <c r="BU115" s="86">
        <f t="shared" si="28"/>
        <v>0</v>
      </c>
      <c r="BV115" s="86">
        <f t="shared" si="28"/>
        <v>0</v>
      </c>
      <c r="BW115" s="86">
        <f t="shared" si="28"/>
        <v>0</v>
      </c>
      <c r="BX115" s="86">
        <f t="shared" si="28"/>
        <v>0</v>
      </c>
      <c r="BY115" s="86">
        <f t="shared" si="28"/>
        <v>0</v>
      </c>
      <c r="BZ115" s="86">
        <f t="shared" si="28"/>
        <v>0</v>
      </c>
      <c r="CA115" s="86">
        <f t="shared" si="28"/>
        <v>0</v>
      </c>
      <c r="CB115" s="86">
        <f t="shared" si="28"/>
        <v>0</v>
      </c>
      <c r="CC115" s="86">
        <f t="shared" si="28"/>
        <v>0</v>
      </c>
      <c r="CD115" s="86">
        <f t="shared" si="28"/>
        <v>0</v>
      </c>
      <c r="CE115" s="86">
        <f t="shared" si="28"/>
        <v>0</v>
      </c>
      <c r="CF115" s="86">
        <f t="shared" si="28"/>
        <v>0</v>
      </c>
      <c r="CG115" s="86">
        <f t="shared" si="28"/>
        <v>0</v>
      </c>
      <c r="CH115" s="86">
        <f t="shared" si="28"/>
        <v>0</v>
      </c>
      <c r="CI115" s="86">
        <f t="shared" si="28"/>
        <v>0</v>
      </c>
      <c r="CJ115" s="86">
        <f t="shared" si="28"/>
        <v>0</v>
      </c>
      <c r="CK115" s="86">
        <f t="shared" si="28"/>
        <v>0</v>
      </c>
      <c r="CL115" s="86">
        <f t="shared" si="28"/>
        <v>0</v>
      </c>
      <c r="CM115" s="86">
        <f t="shared" si="28"/>
        <v>0</v>
      </c>
      <c r="CN115" s="86">
        <f t="shared" si="28"/>
        <v>0</v>
      </c>
      <c r="CO115" s="86">
        <f t="shared" si="28"/>
        <v>0</v>
      </c>
      <c r="CP115" s="86">
        <f t="shared" si="28"/>
        <v>0</v>
      </c>
      <c r="CQ115" s="86">
        <f t="shared" si="28"/>
        <v>0</v>
      </c>
      <c r="CR115" s="86">
        <f t="shared" si="28"/>
        <v>0</v>
      </c>
      <c r="CS115" s="86">
        <f t="shared" si="28"/>
        <v>0</v>
      </c>
      <c r="CT115" s="86">
        <f t="shared" si="28"/>
        <v>0</v>
      </c>
      <c r="CU115" s="86">
        <f t="shared" ref="CU115:CY115" si="29">SUM(CU104:CU114)</f>
        <v>0</v>
      </c>
      <c r="CV115" s="86">
        <f t="shared" si="29"/>
        <v>0</v>
      </c>
      <c r="CW115" s="86">
        <f t="shared" si="29"/>
        <v>0</v>
      </c>
      <c r="CX115" s="86">
        <f t="shared" si="29"/>
        <v>0</v>
      </c>
      <c r="CY115" s="86">
        <f t="shared" si="29"/>
        <v>0</v>
      </c>
    </row>
    <row r="116" spans="1:103" s="81" customFormat="1" ht="14.25" customHeight="1" x14ac:dyDescent="0.2">
      <c r="A116" s="82" t="s">
        <v>285</v>
      </c>
      <c r="B116" s="83"/>
      <c r="C116" s="84">
        <f>SUM(D116:CY116)</f>
        <v>0</v>
      </c>
      <c r="D116" s="85">
        <f t="shared" ref="D116:AI116" si="30">SUM(D104:D108,D110:D114)</f>
        <v>0</v>
      </c>
      <c r="E116" s="83">
        <f t="shared" si="30"/>
        <v>0</v>
      </c>
      <c r="F116" s="83">
        <f t="shared" si="30"/>
        <v>0</v>
      </c>
      <c r="G116" s="83">
        <f t="shared" si="30"/>
        <v>0</v>
      </c>
      <c r="H116" s="83">
        <f t="shared" si="30"/>
        <v>0</v>
      </c>
      <c r="I116" s="83">
        <f t="shared" si="30"/>
        <v>0</v>
      </c>
      <c r="J116" s="86">
        <f t="shared" si="30"/>
        <v>0</v>
      </c>
      <c r="K116" s="86">
        <f t="shared" si="30"/>
        <v>0</v>
      </c>
      <c r="L116" s="86">
        <f t="shared" si="30"/>
        <v>0</v>
      </c>
      <c r="M116" s="86">
        <f t="shared" si="30"/>
        <v>0</v>
      </c>
      <c r="N116" s="86">
        <f t="shared" si="30"/>
        <v>0</v>
      </c>
      <c r="O116" s="86">
        <f t="shared" si="30"/>
        <v>0</v>
      </c>
      <c r="P116" s="86">
        <f t="shared" si="30"/>
        <v>0</v>
      </c>
      <c r="Q116" s="86">
        <f t="shared" si="30"/>
        <v>0</v>
      </c>
      <c r="R116" s="86">
        <f t="shared" si="30"/>
        <v>0</v>
      </c>
      <c r="S116" s="86">
        <f t="shared" si="30"/>
        <v>0</v>
      </c>
      <c r="T116" s="86">
        <f t="shared" si="30"/>
        <v>0</v>
      </c>
      <c r="U116" s="86">
        <f t="shared" si="30"/>
        <v>0</v>
      </c>
      <c r="V116" s="86">
        <f t="shared" si="30"/>
        <v>0</v>
      </c>
      <c r="W116" s="86">
        <f t="shared" si="30"/>
        <v>0</v>
      </c>
      <c r="X116" s="86">
        <f t="shared" si="30"/>
        <v>0</v>
      </c>
      <c r="Y116" s="86">
        <f t="shared" si="30"/>
        <v>0</v>
      </c>
      <c r="Z116" s="86">
        <f t="shared" si="30"/>
        <v>0</v>
      </c>
      <c r="AA116" s="86">
        <f t="shared" si="30"/>
        <v>0</v>
      </c>
      <c r="AB116" s="86">
        <f t="shared" si="30"/>
        <v>0</v>
      </c>
      <c r="AC116" s="86">
        <f t="shared" si="30"/>
        <v>0</v>
      </c>
      <c r="AD116" s="86">
        <f t="shared" si="30"/>
        <v>0</v>
      </c>
      <c r="AE116" s="86">
        <f t="shared" si="30"/>
        <v>0</v>
      </c>
      <c r="AF116" s="86">
        <f t="shared" si="30"/>
        <v>0</v>
      </c>
      <c r="AG116" s="86">
        <f t="shared" si="30"/>
        <v>0</v>
      </c>
      <c r="AH116" s="86">
        <f t="shared" si="30"/>
        <v>0</v>
      </c>
      <c r="AI116" s="86">
        <f t="shared" si="30"/>
        <v>0</v>
      </c>
      <c r="AJ116" s="86">
        <f t="shared" ref="AJ116:BO116" si="31">SUM(AJ104:AJ108,AJ110:AJ114)</f>
        <v>0</v>
      </c>
      <c r="AK116" s="86">
        <f t="shared" si="31"/>
        <v>0</v>
      </c>
      <c r="AL116" s="86">
        <f t="shared" si="31"/>
        <v>0</v>
      </c>
      <c r="AM116" s="86">
        <f t="shared" si="31"/>
        <v>0</v>
      </c>
      <c r="AN116" s="86">
        <f t="shared" si="31"/>
        <v>0</v>
      </c>
      <c r="AO116" s="86">
        <f t="shared" si="31"/>
        <v>0</v>
      </c>
      <c r="AP116" s="86">
        <f t="shared" si="31"/>
        <v>0</v>
      </c>
      <c r="AQ116" s="86">
        <f t="shared" si="31"/>
        <v>0</v>
      </c>
      <c r="AR116" s="86">
        <f t="shared" si="31"/>
        <v>0</v>
      </c>
      <c r="AS116" s="86">
        <f t="shared" si="31"/>
        <v>0</v>
      </c>
      <c r="AT116" s="86">
        <f t="shared" si="31"/>
        <v>0</v>
      </c>
      <c r="AU116" s="86">
        <f t="shared" si="31"/>
        <v>0</v>
      </c>
      <c r="AV116" s="86">
        <f t="shared" si="31"/>
        <v>0</v>
      </c>
      <c r="AW116" s="86">
        <f t="shared" si="31"/>
        <v>0</v>
      </c>
      <c r="AX116" s="86">
        <f t="shared" si="31"/>
        <v>0</v>
      </c>
      <c r="AY116" s="86">
        <f t="shared" si="31"/>
        <v>0</v>
      </c>
      <c r="AZ116" s="86">
        <f t="shared" si="31"/>
        <v>0</v>
      </c>
      <c r="BA116" s="86">
        <f t="shared" si="31"/>
        <v>0</v>
      </c>
      <c r="BB116" s="86">
        <f t="shared" si="31"/>
        <v>0</v>
      </c>
      <c r="BC116" s="86">
        <f t="shared" si="31"/>
        <v>0</v>
      </c>
      <c r="BD116" s="86">
        <f t="shared" si="31"/>
        <v>0</v>
      </c>
      <c r="BE116" s="86">
        <f t="shared" si="31"/>
        <v>0</v>
      </c>
      <c r="BF116" s="86">
        <f t="shared" si="31"/>
        <v>0</v>
      </c>
      <c r="BG116" s="86">
        <f t="shared" si="31"/>
        <v>0</v>
      </c>
      <c r="BH116" s="86">
        <f t="shared" si="31"/>
        <v>0</v>
      </c>
      <c r="BI116" s="86">
        <f t="shared" si="31"/>
        <v>0</v>
      </c>
      <c r="BJ116" s="86">
        <f t="shared" si="31"/>
        <v>0</v>
      </c>
      <c r="BK116" s="86">
        <f t="shared" si="31"/>
        <v>0</v>
      </c>
      <c r="BL116" s="86">
        <f t="shared" si="31"/>
        <v>0</v>
      </c>
      <c r="BM116" s="86">
        <f t="shared" si="31"/>
        <v>0</v>
      </c>
      <c r="BN116" s="86">
        <f t="shared" si="31"/>
        <v>0</v>
      </c>
      <c r="BO116" s="86">
        <f t="shared" si="31"/>
        <v>0</v>
      </c>
      <c r="BP116" s="86">
        <f t="shared" ref="BP116:CY116" si="32">SUM(BP104:BP108,BP110:BP114)</f>
        <v>0</v>
      </c>
      <c r="BQ116" s="86">
        <f t="shared" si="32"/>
        <v>0</v>
      </c>
      <c r="BR116" s="86">
        <f t="shared" si="32"/>
        <v>0</v>
      </c>
      <c r="BS116" s="86">
        <f t="shared" si="32"/>
        <v>0</v>
      </c>
      <c r="BT116" s="86">
        <f t="shared" si="32"/>
        <v>0</v>
      </c>
      <c r="BU116" s="86">
        <f t="shared" si="32"/>
        <v>0</v>
      </c>
      <c r="BV116" s="86">
        <f t="shared" si="32"/>
        <v>0</v>
      </c>
      <c r="BW116" s="86">
        <f t="shared" si="32"/>
        <v>0</v>
      </c>
      <c r="BX116" s="86">
        <f t="shared" si="32"/>
        <v>0</v>
      </c>
      <c r="BY116" s="86">
        <f t="shared" si="32"/>
        <v>0</v>
      </c>
      <c r="BZ116" s="86">
        <f t="shared" si="32"/>
        <v>0</v>
      </c>
      <c r="CA116" s="86">
        <f t="shared" si="32"/>
        <v>0</v>
      </c>
      <c r="CB116" s="86">
        <f t="shared" si="32"/>
        <v>0</v>
      </c>
      <c r="CC116" s="86">
        <f t="shared" si="32"/>
        <v>0</v>
      </c>
      <c r="CD116" s="86">
        <f t="shared" si="32"/>
        <v>0</v>
      </c>
      <c r="CE116" s="86">
        <f t="shared" si="32"/>
        <v>0</v>
      </c>
      <c r="CF116" s="86">
        <f t="shared" si="32"/>
        <v>0</v>
      </c>
      <c r="CG116" s="86">
        <f t="shared" si="32"/>
        <v>0</v>
      </c>
      <c r="CH116" s="86">
        <f t="shared" si="32"/>
        <v>0</v>
      </c>
      <c r="CI116" s="86">
        <f t="shared" si="32"/>
        <v>0</v>
      </c>
      <c r="CJ116" s="86">
        <f t="shared" si="32"/>
        <v>0</v>
      </c>
      <c r="CK116" s="86">
        <f t="shared" si="32"/>
        <v>0</v>
      </c>
      <c r="CL116" s="86">
        <f t="shared" si="32"/>
        <v>0</v>
      </c>
      <c r="CM116" s="86">
        <f t="shared" si="32"/>
        <v>0</v>
      </c>
      <c r="CN116" s="86">
        <f t="shared" si="32"/>
        <v>0</v>
      </c>
      <c r="CO116" s="86">
        <f t="shared" si="32"/>
        <v>0</v>
      </c>
      <c r="CP116" s="86">
        <f t="shared" si="32"/>
        <v>0</v>
      </c>
      <c r="CQ116" s="86">
        <f t="shared" si="32"/>
        <v>0</v>
      </c>
      <c r="CR116" s="86">
        <f t="shared" si="32"/>
        <v>0</v>
      </c>
      <c r="CS116" s="86">
        <f t="shared" si="32"/>
        <v>0</v>
      </c>
      <c r="CT116" s="86">
        <f t="shared" si="32"/>
        <v>0</v>
      </c>
      <c r="CU116" s="86">
        <f t="shared" si="32"/>
        <v>0</v>
      </c>
      <c r="CV116" s="86">
        <f t="shared" si="32"/>
        <v>0</v>
      </c>
      <c r="CW116" s="86">
        <f t="shared" si="32"/>
        <v>0</v>
      </c>
      <c r="CX116" s="86">
        <f t="shared" si="32"/>
        <v>0</v>
      </c>
      <c r="CY116" s="86">
        <f t="shared" si="32"/>
        <v>0</v>
      </c>
    </row>
    <row r="117" spans="1:103" ht="14.25" customHeight="1" x14ac:dyDescent="0.2"/>
    <row r="119" spans="1:103" s="64" customFormat="1" ht="15" customHeight="1" x14ac:dyDescent="0.25">
      <c r="A119" s="65" t="s">
        <v>286</v>
      </c>
      <c r="C119" s="65"/>
    </row>
    <row r="121" spans="1:103" s="81" customFormat="1" ht="14.25" customHeight="1" x14ac:dyDescent="0.2">
      <c r="A121" s="82" t="s">
        <v>287</v>
      </c>
      <c r="B121" s="83"/>
      <c r="C121" s="84">
        <f>SUM(D121:CY121)</f>
        <v>0</v>
      </c>
      <c r="D121" s="85">
        <f>IF(D$4&lt;Inputs!$C$5,SUM('Income Calcs'!$E$43,'Income Calcs'!$E$47,'Income Calcs'!$E$51,'Income Calcs'!$E$55),0)</f>
        <v>0</v>
      </c>
      <c r="E121" s="83">
        <f>IF(E$4&lt;Inputs!$C$5,SUM('Income Calcs'!$E$43,'Income Calcs'!$E$47,'Income Calcs'!$E$51,'Income Calcs'!$E$55),0)</f>
        <v>0</v>
      </c>
      <c r="F121" s="83">
        <f>IF(F$4&lt;Inputs!$C$5,SUM('Income Calcs'!$E$43,'Income Calcs'!$E$47,'Income Calcs'!$E$51,'Income Calcs'!$E$55),0)</f>
        <v>0</v>
      </c>
      <c r="G121" s="83">
        <f>IF(G$4&lt;Inputs!$C$5,SUM('Income Calcs'!$E$43,'Income Calcs'!$E$47,'Income Calcs'!$E$51,'Income Calcs'!$E$55),0)</f>
        <v>0</v>
      </c>
      <c r="H121" s="83">
        <f>IF(H$4&lt;Inputs!$C$5,SUM('Income Calcs'!$E$43,'Income Calcs'!$E$47,'Income Calcs'!$E$51,'Income Calcs'!$E$55),0)</f>
        <v>0</v>
      </c>
      <c r="I121" s="83">
        <f>IF(I$4&lt;Inputs!$C$5,SUM('Income Calcs'!$E$43,'Income Calcs'!$E$47,'Income Calcs'!$E$51,'Income Calcs'!$E$55),0)</f>
        <v>0</v>
      </c>
      <c r="J121" s="86">
        <f>IF(J$4&lt;Inputs!$C$5,SUM('Income Calcs'!$E$43,'Income Calcs'!$E$47,'Income Calcs'!$E$51,'Income Calcs'!$E$55),0)</f>
        <v>0</v>
      </c>
      <c r="K121" s="86">
        <f>IF(K$4&lt;Inputs!$C$5,SUM('Income Calcs'!$E$43,'Income Calcs'!$E$47,'Income Calcs'!$E$51,'Income Calcs'!$E$55),0)</f>
        <v>0</v>
      </c>
      <c r="L121" s="86">
        <f>IF(L$4&lt;Inputs!$C$5,SUM('Income Calcs'!$E$43,'Income Calcs'!$E$47,'Income Calcs'!$E$51,'Income Calcs'!$E$55),0)</f>
        <v>0</v>
      </c>
      <c r="M121" s="86">
        <f>IF(M$4&lt;Inputs!$C$5,SUM('Income Calcs'!$E$43,'Income Calcs'!$E$47,'Income Calcs'!$E$51,'Income Calcs'!$E$55),0)</f>
        <v>0</v>
      </c>
      <c r="N121" s="86">
        <f>IF(N$4&lt;Inputs!$C$5,SUM('Income Calcs'!$E$43,'Income Calcs'!$E$47,'Income Calcs'!$E$51,'Income Calcs'!$E$55),0)</f>
        <v>0</v>
      </c>
      <c r="O121" s="86">
        <f>IF(O$4&lt;Inputs!$C$5,SUM('Income Calcs'!$E$43,'Income Calcs'!$E$47,'Income Calcs'!$E$51,'Income Calcs'!$E$55),0)</f>
        <v>0</v>
      </c>
      <c r="P121" s="86">
        <f>IF(P$4&lt;Inputs!$C$5,SUM('Income Calcs'!$E$43,'Income Calcs'!$E$47,'Income Calcs'!$E$51,'Income Calcs'!$E$55),0)</f>
        <v>0</v>
      </c>
      <c r="Q121" s="86">
        <f>IF(Q$4&lt;Inputs!$C$5,SUM('Income Calcs'!$E$43,'Income Calcs'!$E$47,'Income Calcs'!$E$51,'Income Calcs'!$E$55),0)</f>
        <v>0</v>
      </c>
      <c r="R121" s="86">
        <f>IF(R$4&lt;Inputs!$C$5,SUM('Income Calcs'!$E$43,'Income Calcs'!$E$47,'Income Calcs'!$E$51,'Income Calcs'!$E$55),0)</f>
        <v>0</v>
      </c>
      <c r="S121" s="86">
        <f>IF(S$4&lt;Inputs!$C$5,SUM('Income Calcs'!$E$43,'Income Calcs'!$E$47,'Income Calcs'!$E$51,'Income Calcs'!$E$55),0)</f>
        <v>0</v>
      </c>
      <c r="T121" s="86">
        <f>IF(T$4&lt;Inputs!$C$5,SUM('Income Calcs'!$E$43,'Income Calcs'!$E$47,'Income Calcs'!$E$51,'Income Calcs'!$E$55),0)</f>
        <v>0</v>
      </c>
      <c r="U121" s="86">
        <f>IF(U$4&lt;Inputs!$C$5,SUM('Income Calcs'!$E$43,'Income Calcs'!$E$47,'Income Calcs'!$E$51,'Income Calcs'!$E$55),0)</f>
        <v>0</v>
      </c>
      <c r="V121" s="86">
        <f>IF(V$4&lt;Inputs!$C$5,SUM('Income Calcs'!$E$43,'Income Calcs'!$E$47,'Income Calcs'!$E$51,'Income Calcs'!$E$55),0)</f>
        <v>0</v>
      </c>
      <c r="W121" s="86">
        <f>IF(W$4&lt;Inputs!$C$5,SUM('Income Calcs'!$E$43,'Income Calcs'!$E$47,'Income Calcs'!$E$51,'Income Calcs'!$E$55),0)</f>
        <v>0</v>
      </c>
      <c r="X121" s="86">
        <f>IF(X$4&lt;Inputs!$C$5,SUM('Income Calcs'!$E$43,'Income Calcs'!$E$47,'Income Calcs'!$E$51,'Income Calcs'!$E$55),0)</f>
        <v>0</v>
      </c>
      <c r="Y121" s="86">
        <f>IF(Y$4&lt;Inputs!$C$5,SUM('Income Calcs'!$E$43,'Income Calcs'!$E$47,'Income Calcs'!$E$51,'Income Calcs'!$E$55),0)</f>
        <v>0</v>
      </c>
      <c r="Z121" s="86">
        <f>IF(Z$4&lt;Inputs!$C$5,SUM('Income Calcs'!$E$43,'Income Calcs'!$E$47,'Income Calcs'!$E$51,'Income Calcs'!$E$55),0)</f>
        <v>0</v>
      </c>
      <c r="AA121" s="86">
        <f>IF(AA$4&lt;Inputs!$C$5,SUM('Income Calcs'!$E$43,'Income Calcs'!$E$47,'Income Calcs'!$E$51,'Income Calcs'!$E$55),0)</f>
        <v>0</v>
      </c>
      <c r="AB121" s="86">
        <f>IF(AB$4&lt;Inputs!$C$5,SUM('Income Calcs'!$E$43,'Income Calcs'!$E$47,'Income Calcs'!$E$51,'Income Calcs'!$E$55),0)</f>
        <v>0</v>
      </c>
      <c r="AC121" s="86">
        <f>IF(AC$4&lt;Inputs!$C$5,SUM('Income Calcs'!$E$43,'Income Calcs'!$E$47,'Income Calcs'!$E$51,'Income Calcs'!$E$55),0)</f>
        <v>0</v>
      </c>
      <c r="AD121" s="86">
        <f>IF(AD$4&lt;Inputs!$C$5,SUM('Income Calcs'!$E$43,'Income Calcs'!$E$47,'Income Calcs'!$E$51,'Income Calcs'!$E$55),0)</f>
        <v>0</v>
      </c>
      <c r="AE121" s="86">
        <f>IF(AE$4&lt;Inputs!$C$5,SUM('Income Calcs'!$E$43,'Income Calcs'!$E$47,'Income Calcs'!$E$51,'Income Calcs'!$E$55),0)</f>
        <v>0</v>
      </c>
      <c r="AF121" s="86">
        <f>IF(AF$4&lt;Inputs!$C$5,SUM('Income Calcs'!$E$43,'Income Calcs'!$E$47,'Income Calcs'!$E$51,'Income Calcs'!$E$55),0)</f>
        <v>0</v>
      </c>
      <c r="AG121" s="86">
        <f>IF(AG$4&lt;Inputs!$C$5,SUM('Income Calcs'!$E$43,'Income Calcs'!$E$47,'Income Calcs'!$E$51,'Income Calcs'!$E$55),0)</f>
        <v>0</v>
      </c>
      <c r="AH121" s="86">
        <f>IF(AH$4&lt;Inputs!$C$5,SUM('Income Calcs'!$E$43,'Income Calcs'!$E$47,'Income Calcs'!$E$51,'Income Calcs'!$E$55),0)</f>
        <v>0</v>
      </c>
      <c r="AI121" s="86">
        <f>IF(AI$4&lt;Inputs!$C$5,SUM('Income Calcs'!$E$43,'Income Calcs'!$E$47,'Income Calcs'!$E$51,'Income Calcs'!$E$55),0)</f>
        <v>0</v>
      </c>
      <c r="AJ121" s="86">
        <f>IF(AJ$4&lt;Inputs!$C$5,SUM('Income Calcs'!$E$43,'Income Calcs'!$E$47,'Income Calcs'!$E$51,'Income Calcs'!$E$55),0)</f>
        <v>0</v>
      </c>
      <c r="AK121" s="86">
        <f>IF(AK$4&lt;Inputs!$C$5,SUM('Income Calcs'!$E$43,'Income Calcs'!$E$47,'Income Calcs'!$E$51,'Income Calcs'!$E$55),0)</f>
        <v>0</v>
      </c>
      <c r="AL121" s="86">
        <f>IF(AL$4&lt;Inputs!$C$5,SUM('Income Calcs'!$E$43,'Income Calcs'!$E$47,'Income Calcs'!$E$51,'Income Calcs'!$E$55),0)</f>
        <v>0</v>
      </c>
      <c r="AM121" s="86">
        <f>IF(AM$4&lt;Inputs!$C$5,SUM('Income Calcs'!$E$43,'Income Calcs'!$E$47,'Income Calcs'!$E$51,'Income Calcs'!$E$55),0)</f>
        <v>0</v>
      </c>
      <c r="AN121" s="86">
        <f>IF(AN$4&lt;Inputs!$C$5,SUM('Income Calcs'!$E$43,'Income Calcs'!$E$47,'Income Calcs'!$E$51,'Income Calcs'!$E$55),0)</f>
        <v>0</v>
      </c>
      <c r="AO121" s="86">
        <f>IF(AO$4&lt;Inputs!$C$5,SUM('Income Calcs'!$E$43,'Income Calcs'!$E$47,'Income Calcs'!$E$51,'Income Calcs'!$E$55),0)</f>
        <v>0</v>
      </c>
      <c r="AP121" s="86">
        <f>IF(AP$4&lt;Inputs!$C$5,SUM('Income Calcs'!$E$43,'Income Calcs'!$E$47,'Income Calcs'!$E$51,'Income Calcs'!$E$55),0)</f>
        <v>0</v>
      </c>
      <c r="AQ121" s="86">
        <f>IF(AQ$4&lt;Inputs!$C$5,SUM('Income Calcs'!$E$43,'Income Calcs'!$E$47,'Income Calcs'!$E$51,'Income Calcs'!$E$55),0)</f>
        <v>0</v>
      </c>
      <c r="AR121" s="86">
        <f>IF(AR$4&lt;Inputs!$C$5,SUM('Income Calcs'!$E$43,'Income Calcs'!$E$47,'Income Calcs'!$E$51,'Income Calcs'!$E$55),0)</f>
        <v>0</v>
      </c>
      <c r="AS121" s="86">
        <f>IF(AS$4&lt;Inputs!$C$5,SUM('Income Calcs'!$E$43,'Income Calcs'!$E$47,'Income Calcs'!$E$51,'Income Calcs'!$E$55),0)</f>
        <v>0</v>
      </c>
      <c r="AT121" s="86">
        <f>IF(AT$4&lt;Inputs!$C$5,SUM('Income Calcs'!$E$43,'Income Calcs'!$E$47,'Income Calcs'!$E$51,'Income Calcs'!$E$55),0)</f>
        <v>0</v>
      </c>
      <c r="AU121" s="86">
        <f>IF(AU$4&lt;Inputs!$C$5,SUM('Income Calcs'!$E$43,'Income Calcs'!$E$47,'Income Calcs'!$E$51,'Income Calcs'!$E$55),0)</f>
        <v>0</v>
      </c>
      <c r="AV121" s="86">
        <f>IF(AV$4&lt;Inputs!$C$5,SUM('Income Calcs'!$E$43,'Income Calcs'!$E$47,'Income Calcs'!$E$51,'Income Calcs'!$E$55),0)</f>
        <v>0</v>
      </c>
      <c r="AW121" s="86">
        <f>IF(AW$4&lt;Inputs!$C$5,SUM('Income Calcs'!$E$43,'Income Calcs'!$E$47,'Income Calcs'!$E$51,'Income Calcs'!$E$55),0)</f>
        <v>0</v>
      </c>
      <c r="AX121" s="86">
        <f>IF(AX$4&lt;Inputs!$C$5,SUM('Income Calcs'!$E$43,'Income Calcs'!$E$47,'Income Calcs'!$E$51,'Income Calcs'!$E$55),0)</f>
        <v>0</v>
      </c>
      <c r="AY121" s="86">
        <f>IF(AY$4&lt;Inputs!$C$5,SUM('Income Calcs'!$E$43,'Income Calcs'!$E$47,'Income Calcs'!$E$51,'Income Calcs'!$E$55),0)</f>
        <v>0</v>
      </c>
      <c r="AZ121" s="86">
        <f>IF(AZ$4&lt;Inputs!$C$5,SUM('Income Calcs'!$E$43,'Income Calcs'!$E$47,'Income Calcs'!$E$51,'Income Calcs'!$E$55),0)</f>
        <v>0</v>
      </c>
      <c r="BA121" s="86">
        <f>IF(BA$4&lt;Inputs!$C$5,SUM('Income Calcs'!$E$43,'Income Calcs'!$E$47,'Income Calcs'!$E$51,'Income Calcs'!$E$55),0)</f>
        <v>0</v>
      </c>
      <c r="BB121" s="86">
        <f>IF(BB$4&lt;Inputs!$C$5,SUM('Income Calcs'!$E$43,'Income Calcs'!$E$47,'Income Calcs'!$E$51,'Income Calcs'!$E$55),0)</f>
        <v>0</v>
      </c>
      <c r="BC121" s="86">
        <f>IF(BC$4&lt;Inputs!$C$5,SUM('Income Calcs'!$E$43,'Income Calcs'!$E$47,'Income Calcs'!$E$51,'Income Calcs'!$E$55),0)</f>
        <v>0</v>
      </c>
      <c r="BD121" s="86">
        <f>IF(BD$4&lt;Inputs!$C$5,SUM('Income Calcs'!$E$43,'Income Calcs'!$E$47,'Income Calcs'!$E$51,'Income Calcs'!$E$55),0)</f>
        <v>0</v>
      </c>
      <c r="BE121" s="86">
        <f>IF(BE$4&lt;Inputs!$C$5,SUM('Income Calcs'!$E$43,'Income Calcs'!$E$47,'Income Calcs'!$E$51,'Income Calcs'!$E$55),0)</f>
        <v>0</v>
      </c>
      <c r="BF121" s="86">
        <f>IF(BF$4&lt;Inputs!$C$5,SUM('Income Calcs'!$E$43,'Income Calcs'!$E$47,'Income Calcs'!$E$51,'Income Calcs'!$E$55),0)</f>
        <v>0</v>
      </c>
      <c r="BG121" s="86">
        <f>IF(BG$4&lt;Inputs!$C$5,SUM('Income Calcs'!$E$43,'Income Calcs'!$E$47,'Income Calcs'!$E$51,'Income Calcs'!$E$55),0)</f>
        <v>0</v>
      </c>
      <c r="BH121" s="86">
        <f>IF(BH$4&lt;Inputs!$C$5,SUM('Income Calcs'!$E$43,'Income Calcs'!$E$47,'Income Calcs'!$E$51,'Income Calcs'!$E$55),0)</f>
        <v>0</v>
      </c>
      <c r="BI121" s="86">
        <f>IF(BI$4&lt;Inputs!$C$5,SUM('Income Calcs'!$E$43,'Income Calcs'!$E$47,'Income Calcs'!$E$51,'Income Calcs'!$E$55),0)</f>
        <v>0</v>
      </c>
      <c r="BJ121" s="86">
        <f>IF(BJ$4&lt;Inputs!$C$5,SUM('Income Calcs'!$E$43,'Income Calcs'!$E$47,'Income Calcs'!$E$51,'Income Calcs'!$E$55),0)</f>
        <v>0</v>
      </c>
      <c r="BK121" s="86">
        <f>IF(BK$4&lt;Inputs!$C$5,SUM('Income Calcs'!$E$43,'Income Calcs'!$E$47,'Income Calcs'!$E$51,'Income Calcs'!$E$55),0)</f>
        <v>0</v>
      </c>
      <c r="BL121" s="86">
        <f>IF(BL$4&lt;Inputs!$C$5,SUM('Income Calcs'!$E$43,'Income Calcs'!$E$47,'Income Calcs'!$E$51,'Income Calcs'!$E$55),0)</f>
        <v>0</v>
      </c>
      <c r="BM121" s="86">
        <f>IF(BM$4&lt;Inputs!$C$5,SUM('Income Calcs'!$E$43,'Income Calcs'!$E$47,'Income Calcs'!$E$51,'Income Calcs'!$E$55),0)</f>
        <v>0</v>
      </c>
      <c r="BN121" s="86">
        <f>IF(BN$4&lt;Inputs!$C$5,SUM('Income Calcs'!$E$43,'Income Calcs'!$E$47,'Income Calcs'!$E$51,'Income Calcs'!$E$55),0)</f>
        <v>0</v>
      </c>
      <c r="BO121" s="86">
        <f>IF(BO$4&lt;Inputs!$C$5,SUM('Income Calcs'!$E$43,'Income Calcs'!$E$47,'Income Calcs'!$E$51,'Income Calcs'!$E$55),0)</f>
        <v>0</v>
      </c>
      <c r="BP121" s="86">
        <f>IF(BP$4&lt;Inputs!$C$5,SUM('Income Calcs'!$E$43,'Income Calcs'!$E$47,'Income Calcs'!$E$51,'Income Calcs'!$E$55),0)</f>
        <v>0</v>
      </c>
      <c r="BQ121" s="86">
        <f>IF(BQ$4&lt;Inputs!$C$5,SUM('Income Calcs'!$E$43,'Income Calcs'!$E$47,'Income Calcs'!$E$51,'Income Calcs'!$E$55),0)</f>
        <v>0</v>
      </c>
      <c r="BR121" s="86">
        <f>IF(BR$4&lt;Inputs!$C$5,SUM('Income Calcs'!$E$43,'Income Calcs'!$E$47,'Income Calcs'!$E$51,'Income Calcs'!$E$55),0)</f>
        <v>0</v>
      </c>
      <c r="BS121" s="86">
        <f>IF(BS$4&lt;Inputs!$C$5,SUM('Income Calcs'!$E$43,'Income Calcs'!$E$47,'Income Calcs'!$E$51,'Income Calcs'!$E$55),0)</f>
        <v>0</v>
      </c>
      <c r="BT121" s="86">
        <f>IF(BT$4&lt;Inputs!$C$5,SUM('Income Calcs'!$E$43,'Income Calcs'!$E$47,'Income Calcs'!$E$51,'Income Calcs'!$E$55),0)</f>
        <v>0</v>
      </c>
      <c r="BU121" s="86">
        <f>IF(BU$4&lt;Inputs!$C$5,SUM('Income Calcs'!$E$43,'Income Calcs'!$E$47,'Income Calcs'!$E$51,'Income Calcs'!$E$55),0)</f>
        <v>0</v>
      </c>
      <c r="BV121" s="86">
        <f>IF(BV$4&lt;Inputs!$C$5,SUM('Income Calcs'!$E$43,'Income Calcs'!$E$47,'Income Calcs'!$E$51,'Income Calcs'!$E$55),0)</f>
        <v>0</v>
      </c>
      <c r="BW121" s="86">
        <f>IF(BW$4&lt;Inputs!$C$5,SUM('Income Calcs'!$E$43,'Income Calcs'!$E$47,'Income Calcs'!$E$51,'Income Calcs'!$E$55),0)</f>
        <v>0</v>
      </c>
      <c r="BX121" s="86">
        <f>IF(BX$4&lt;Inputs!$C$5,SUM('Income Calcs'!$E$43,'Income Calcs'!$E$47,'Income Calcs'!$E$51,'Income Calcs'!$E$55),0)</f>
        <v>0</v>
      </c>
      <c r="BY121" s="86">
        <f>IF(BY$4&lt;Inputs!$C$5,SUM('Income Calcs'!$E$43,'Income Calcs'!$E$47,'Income Calcs'!$E$51,'Income Calcs'!$E$55),0)</f>
        <v>0</v>
      </c>
      <c r="BZ121" s="86">
        <f>IF(BZ$4&lt;Inputs!$C$5,SUM('Income Calcs'!$E$43,'Income Calcs'!$E$47,'Income Calcs'!$E$51,'Income Calcs'!$E$55),0)</f>
        <v>0</v>
      </c>
      <c r="CA121" s="86">
        <f>IF(CA$4&lt;Inputs!$C$5,SUM('Income Calcs'!$E$43,'Income Calcs'!$E$47,'Income Calcs'!$E$51,'Income Calcs'!$E$55),0)</f>
        <v>0</v>
      </c>
      <c r="CB121" s="86">
        <f>IF(CB$4&lt;Inputs!$C$5,SUM('Income Calcs'!$E$43,'Income Calcs'!$E$47,'Income Calcs'!$E$51,'Income Calcs'!$E$55),0)</f>
        <v>0</v>
      </c>
      <c r="CC121" s="86">
        <f>IF(CC$4&lt;Inputs!$C$5,SUM('Income Calcs'!$E$43,'Income Calcs'!$E$47,'Income Calcs'!$E$51,'Income Calcs'!$E$55),0)</f>
        <v>0</v>
      </c>
      <c r="CD121" s="86">
        <f>IF(CD$4&lt;Inputs!$C$5,SUM('Income Calcs'!$E$43,'Income Calcs'!$E$47,'Income Calcs'!$E$51,'Income Calcs'!$E$55),0)</f>
        <v>0</v>
      </c>
      <c r="CE121" s="86">
        <f>IF(CE$4&lt;Inputs!$C$5,SUM('Income Calcs'!$E$43,'Income Calcs'!$E$47,'Income Calcs'!$E$51,'Income Calcs'!$E$55),0)</f>
        <v>0</v>
      </c>
      <c r="CF121" s="86">
        <f>IF(CF$4&lt;Inputs!$C$5,SUM('Income Calcs'!$E$43,'Income Calcs'!$E$47,'Income Calcs'!$E$51,'Income Calcs'!$E$55),0)</f>
        <v>0</v>
      </c>
      <c r="CG121" s="86">
        <f>IF(CG$4&lt;Inputs!$C$5,SUM('Income Calcs'!$E$43,'Income Calcs'!$E$47,'Income Calcs'!$E$51,'Income Calcs'!$E$55),0)</f>
        <v>0</v>
      </c>
      <c r="CH121" s="86">
        <f>IF(CH$4&lt;Inputs!$C$5,SUM('Income Calcs'!$E$43,'Income Calcs'!$E$47,'Income Calcs'!$E$51,'Income Calcs'!$E$55),0)</f>
        <v>0</v>
      </c>
      <c r="CI121" s="86">
        <f>IF(CI$4&lt;Inputs!$C$5,SUM('Income Calcs'!$E$43,'Income Calcs'!$E$47,'Income Calcs'!$E$51,'Income Calcs'!$E$55),0)</f>
        <v>0</v>
      </c>
      <c r="CJ121" s="86">
        <f>IF(CJ$4&lt;Inputs!$C$5,SUM('Income Calcs'!$E$43,'Income Calcs'!$E$47,'Income Calcs'!$E$51,'Income Calcs'!$E$55),0)</f>
        <v>0</v>
      </c>
      <c r="CK121" s="86">
        <f>IF(CK$4&lt;Inputs!$C$5,SUM('Income Calcs'!$E$43,'Income Calcs'!$E$47,'Income Calcs'!$E$51,'Income Calcs'!$E$55),0)</f>
        <v>0</v>
      </c>
      <c r="CL121" s="86">
        <f>IF(CL$4&lt;Inputs!$C$5,SUM('Income Calcs'!$E$43,'Income Calcs'!$E$47,'Income Calcs'!$E$51,'Income Calcs'!$E$55),0)</f>
        <v>0</v>
      </c>
      <c r="CM121" s="86">
        <f>IF(CM$4&lt;Inputs!$C$5,SUM('Income Calcs'!$E$43,'Income Calcs'!$E$47,'Income Calcs'!$E$51,'Income Calcs'!$E$55),0)</f>
        <v>0</v>
      </c>
      <c r="CN121" s="86">
        <f>IF(CN$4&lt;Inputs!$C$5,SUM('Income Calcs'!$E$43,'Income Calcs'!$E$47,'Income Calcs'!$E$51,'Income Calcs'!$E$55),0)</f>
        <v>0</v>
      </c>
      <c r="CO121" s="86">
        <f>IF(CO$4&lt;Inputs!$C$5,SUM('Income Calcs'!$E$43,'Income Calcs'!$E$47,'Income Calcs'!$E$51,'Income Calcs'!$E$55),0)</f>
        <v>0</v>
      </c>
      <c r="CP121" s="86">
        <f>IF(CP$4&lt;Inputs!$C$5,SUM('Income Calcs'!$E$43,'Income Calcs'!$E$47,'Income Calcs'!$E$51,'Income Calcs'!$E$55),0)</f>
        <v>0</v>
      </c>
      <c r="CQ121" s="86">
        <f>IF(CQ$4&lt;Inputs!$C$5,SUM('Income Calcs'!$E$43,'Income Calcs'!$E$47,'Income Calcs'!$E$51,'Income Calcs'!$E$55),0)</f>
        <v>0</v>
      </c>
      <c r="CR121" s="86">
        <f>IF(CR$4&lt;Inputs!$C$5,SUM('Income Calcs'!$E$43,'Income Calcs'!$E$47,'Income Calcs'!$E$51,'Income Calcs'!$E$55),0)</f>
        <v>0</v>
      </c>
      <c r="CS121" s="86">
        <f>IF(CS$4&lt;Inputs!$C$5,SUM('Income Calcs'!$E$43,'Income Calcs'!$E$47,'Income Calcs'!$E$51,'Income Calcs'!$E$55),0)</f>
        <v>0</v>
      </c>
      <c r="CT121" s="86">
        <f>IF(CT$4&lt;Inputs!$C$5,SUM('Income Calcs'!$E$43,'Income Calcs'!$E$47,'Income Calcs'!$E$51,'Income Calcs'!$E$55),0)</f>
        <v>0</v>
      </c>
      <c r="CU121" s="86">
        <f>IF(CU$4&lt;Inputs!$C$5,SUM('Income Calcs'!$E$43,'Income Calcs'!$E$47,'Income Calcs'!$E$51,'Income Calcs'!$E$55),0)</f>
        <v>0</v>
      </c>
      <c r="CV121" s="86">
        <f>IF(CV$4&lt;Inputs!$C$5,SUM('Income Calcs'!$E$43,'Income Calcs'!$E$47,'Income Calcs'!$E$51,'Income Calcs'!$E$55),0)</f>
        <v>0</v>
      </c>
      <c r="CW121" s="86">
        <f>IF(CW$4&lt;Inputs!$C$5,SUM('Income Calcs'!$E$43,'Income Calcs'!$E$47,'Income Calcs'!$E$51,'Income Calcs'!$E$55),0)</f>
        <v>0</v>
      </c>
      <c r="CX121" s="86">
        <f>IF(CX$4&lt;Inputs!$C$5,SUM('Income Calcs'!$E$43,'Income Calcs'!$E$47,'Income Calcs'!$E$51,'Income Calcs'!$E$55),0)</f>
        <v>0</v>
      </c>
      <c r="CY121" s="86">
        <f>IF(CY$4&lt;Inputs!$C$5,SUM('Income Calcs'!$E$43,'Income Calcs'!$E$47,'Income Calcs'!$E$51,'Income Calcs'!$E$55),0)</f>
        <v>0</v>
      </c>
    </row>
    <row r="122" spans="1:103" ht="14.25" customHeight="1" x14ac:dyDescent="0.2">
      <c r="D122" s="87"/>
      <c r="E122" s="87"/>
      <c r="F122" s="87"/>
      <c r="G122" s="87"/>
      <c r="H122" s="87"/>
      <c r="I122" s="87"/>
      <c r="J122" s="87"/>
      <c r="K122" s="87"/>
      <c r="L122" s="87"/>
      <c r="M122" s="87"/>
      <c r="N122" s="87"/>
      <c r="O122" s="87"/>
      <c r="P122" s="87"/>
      <c r="Q122" s="87"/>
      <c r="R122" s="87"/>
      <c r="S122" s="87"/>
      <c r="T122" s="87"/>
      <c r="U122" s="87"/>
      <c r="V122" s="87"/>
      <c r="W122" s="87"/>
      <c r="X122" s="87"/>
      <c r="Y122" s="87"/>
      <c r="Z122" s="87"/>
      <c r="AA122" s="87"/>
      <c r="AB122" s="87"/>
      <c r="AC122" s="87"/>
      <c r="AD122" s="87"/>
      <c r="AE122" s="87"/>
      <c r="AF122" s="87"/>
      <c r="AG122" s="87"/>
      <c r="AH122" s="87"/>
      <c r="AI122" s="87"/>
      <c r="AJ122" s="87"/>
      <c r="AK122" s="87"/>
      <c r="AL122" s="87"/>
      <c r="AM122" s="87"/>
      <c r="AN122" s="87"/>
      <c r="AO122" s="87"/>
      <c r="AP122" s="87"/>
      <c r="AQ122" s="87"/>
      <c r="AR122" s="87"/>
      <c r="AS122" s="87"/>
      <c r="AT122" s="87"/>
      <c r="AU122" s="87"/>
      <c r="AV122" s="87"/>
      <c r="AW122" s="87"/>
      <c r="AX122" s="87"/>
      <c r="AY122" s="87"/>
      <c r="AZ122" s="87"/>
      <c r="BA122" s="87"/>
      <c r="BB122" s="87"/>
      <c r="BC122" s="87"/>
      <c r="BD122" s="87"/>
      <c r="BE122" s="87"/>
      <c r="BF122" s="87"/>
      <c r="BG122" s="87"/>
      <c r="BH122" s="87"/>
      <c r="BI122" s="87"/>
      <c r="BJ122" s="87"/>
      <c r="BK122" s="87"/>
      <c r="BL122" s="87"/>
      <c r="BM122" s="87"/>
      <c r="BN122" s="87"/>
      <c r="BO122" s="87"/>
      <c r="BP122" s="87"/>
      <c r="BQ122" s="87"/>
      <c r="BR122" s="87"/>
      <c r="BS122" s="87"/>
      <c r="BT122" s="87"/>
      <c r="BU122" s="87"/>
      <c r="BV122" s="87"/>
      <c r="BW122" s="87"/>
      <c r="BX122" s="87"/>
      <c r="BY122" s="87"/>
      <c r="BZ122" s="87"/>
      <c r="CA122" s="87"/>
      <c r="CB122" s="87"/>
      <c r="CC122" s="87"/>
      <c r="CD122" s="87"/>
      <c r="CE122" s="87"/>
      <c r="CF122" s="87"/>
      <c r="CG122" s="87"/>
      <c r="CH122" s="87"/>
      <c r="CI122" s="87"/>
      <c r="CJ122" s="87"/>
      <c r="CK122" s="87"/>
      <c r="CL122" s="87"/>
      <c r="CM122" s="87"/>
      <c r="CN122" s="87"/>
      <c r="CO122" s="87"/>
      <c r="CP122" s="87"/>
      <c r="CQ122" s="87"/>
      <c r="CR122" s="87"/>
      <c r="CS122" s="87"/>
      <c r="CT122" s="87"/>
      <c r="CU122" s="87"/>
      <c r="CV122" s="87"/>
      <c r="CW122" s="87"/>
      <c r="CX122" s="87"/>
      <c r="CY122" s="87"/>
    </row>
  </sheetData>
  <sheetProtection algorithmName="SHA-512" hashValue="qkOEi5SEa4Js38wMyEetzqCoZNq1krrwTfBqmuFmnFtilVO8fW3e3GtxCNkazoENRsIp+yuhkA4uw8TRDqbl8Q==" saltValue="hpuFQ0DGOueNnpUmic0scg==" spinCount="100000" sheet="1" formatCells="0" formatColumns="0" formatRows="0" sort="0" autoFilter="0"/>
  <mergeCells count="6">
    <mergeCell ref="A94:A95"/>
    <mergeCell ref="A9:A76"/>
    <mergeCell ref="A78:A87"/>
    <mergeCell ref="A109:A113"/>
    <mergeCell ref="A104:A108"/>
    <mergeCell ref="A89:A93"/>
  </mergeCells>
  <conditionalFormatting sqref="D104:D105 D114">
    <cfRule type="cellIs" dxfId="11" priority="2" operator="greaterThan">
      <formula>0</formula>
    </cfRule>
  </conditionalFormatting>
  <conditionalFormatting sqref="D9:CY76">
    <cfRule type="cellIs" dxfId="10" priority="6" operator="greaterThan">
      <formula>0</formula>
    </cfRule>
    <cfRule type="cellIs" dxfId="9" priority="7" operator="greaterThan">
      <formula>0</formula>
    </cfRule>
  </conditionalFormatting>
  <conditionalFormatting sqref="D78:CY87">
    <cfRule type="cellIs" dxfId="8" priority="5" operator="greaterThan">
      <formula>0</formula>
    </cfRule>
  </conditionalFormatting>
  <conditionalFormatting sqref="D89:CY95">
    <cfRule type="cellIs" dxfId="7" priority="4" operator="greaterThan">
      <formula>0</formula>
    </cfRule>
  </conditionalFormatting>
  <conditionalFormatting sqref="D106:CY113">
    <cfRule type="cellIs" dxfId="6" priority="3" operator="greaterThan">
      <formula>0</formula>
    </cfRule>
  </conditionalFormatting>
  <pageMargins left="0.7" right="0.7" top="0.75" bottom="0.75" header="0.511811023622047" footer="0.511811023622047"/>
  <pageSetup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49992370372631"/>
    <pageSetUpPr fitToPage="1"/>
  </sheetPr>
  <dimension ref="A1:EA79"/>
  <sheetViews>
    <sheetView showGridLines="0" zoomScale="70" zoomScaleNormal="70" workbookViewId="0">
      <pane xSplit="4" ySplit="11" topLeftCell="E16" activePane="bottomRight" state="frozen"/>
      <selection pane="topRight" activeCell="E1" sqref="E1"/>
      <selection pane="bottomLeft" activeCell="A16" sqref="A16"/>
      <selection pane="bottomRight" activeCell="G7" sqref="G7"/>
    </sheetView>
  </sheetViews>
  <sheetFormatPr defaultColWidth="8.5703125" defaultRowHeight="14.25" x14ac:dyDescent="0.25"/>
  <cols>
    <col min="1" max="1" width="2.42578125" style="88" customWidth="1"/>
    <col min="2" max="2" width="37.7109375" style="89" customWidth="1"/>
    <col min="3" max="3" width="25" style="89" customWidth="1"/>
    <col min="4" max="4" width="18" style="89" customWidth="1"/>
    <col min="5" max="7" width="23.28515625" style="89" customWidth="1"/>
    <col min="8" max="8" width="15.42578125" style="89" customWidth="1"/>
    <col min="9" max="9" width="16.42578125" style="89" customWidth="1"/>
    <col min="10" max="10" width="15" style="89" customWidth="1"/>
    <col min="11" max="11" width="15.42578125" style="89" customWidth="1"/>
    <col min="12" max="12" width="15.28515625" style="89" customWidth="1"/>
    <col min="13" max="14" width="15.42578125" style="89" customWidth="1"/>
    <col min="15" max="15" width="15.28515625" style="89" customWidth="1"/>
    <col min="16" max="16" width="15.42578125" style="89" customWidth="1"/>
    <col min="17" max="17" width="15.28515625" style="89" customWidth="1"/>
    <col min="18" max="18" width="8.5703125" style="89" customWidth="1"/>
    <col min="19" max="19" width="10.28515625" style="89" customWidth="1"/>
    <col min="20" max="21" width="8.5703125" style="89" customWidth="1"/>
    <col min="22" max="22" width="10.28515625" style="89" customWidth="1"/>
    <col min="23" max="23" width="8.5703125" style="89" customWidth="1"/>
    <col min="24" max="24" width="9" style="89" customWidth="1"/>
    <col min="25" max="26" width="8.5703125" style="89" customWidth="1"/>
    <col min="27" max="27" width="10.28515625" style="89" customWidth="1"/>
    <col min="28" max="31" width="8.5703125" style="89" customWidth="1"/>
    <col min="32" max="35" width="10.28515625" style="89" customWidth="1"/>
    <col min="36" max="36" width="8.5703125" style="89" customWidth="1"/>
    <col min="37" max="37" width="10.28515625" style="89" customWidth="1"/>
    <col min="38" max="41" width="8.5703125" style="89" customWidth="1"/>
    <col min="42" max="42" width="10.28515625" style="89" customWidth="1"/>
    <col min="43" max="43" width="9" style="89" customWidth="1"/>
    <col min="44" max="44" width="10.28515625" style="89" customWidth="1"/>
    <col min="45" max="45" width="9" style="89" customWidth="1"/>
    <col min="46" max="88" width="8.5703125" style="89" customWidth="1"/>
    <col min="89" max="89" width="10.28515625" style="89" customWidth="1"/>
    <col min="90" max="90" width="9.42578125" style="89" customWidth="1"/>
    <col min="91" max="91" width="8.5703125" style="89" customWidth="1"/>
    <col min="92" max="16384" width="8.5703125" style="89"/>
  </cols>
  <sheetData>
    <row r="1" spans="1:131" s="52" customFormat="1" ht="20.25" customHeight="1" x14ac:dyDescent="0.25">
      <c r="A1" s="53"/>
      <c r="B1" s="54" t="s">
        <v>288</v>
      </c>
      <c r="C1" s="53"/>
      <c r="D1" s="53"/>
      <c r="E1" s="53"/>
    </row>
    <row r="2" spans="1:131" ht="18" customHeight="1" x14ac:dyDescent="0.25">
      <c r="A2" s="90"/>
      <c r="B2" s="91"/>
      <c r="C2" s="91"/>
      <c r="D2" s="91"/>
      <c r="E2" s="91"/>
      <c r="F2" s="91"/>
      <c r="G2" s="91"/>
      <c r="H2" s="91"/>
      <c r="I2" s="91"/>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row>
    <row r="3" spans="1:131" ht="18" customHeight="1" x14ac:dyDescent="0.25">
      <c r="A3" s="90"/>
      <c r="B3" s="93" t="s">
        <v>289</v>
      </c>
      <c r="C3" s="91"/>
      <c r="D3" s="91"/>
      <c r="E3" s="91"/>
      <c r="F3" s="91"/>
      <c r="G3" s="91"/>
      <c r="H3" s="91"/>
      <c r="I3" s="91"/>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row>
    <row r="4" spans="1:131" ht="18" customHeight="1" x14ac:dyDescent="0.25">
      <c r="A4" s="90"/>
      <c r="B4" s="91"/>
      <c r="C4" s="91"/>
      <c r="D4" s="91"/>
      <c r="E4" s="91"/>
      <c r="F4" s="91"/>
      <c r="G4" s="91"/>
      <c r="H4" s="91"/>
      <c r="I4" s="91"/>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c r="DA4" s="92"/>
      <c r="DB4" s="92"/>
      <c r="DC4" s="92"/>
      <c r="DD4" s="92"/>
      <c r="DE4" s="92"/>
      <c r="DF4" s="92"/>
      <c r="DG4" s="92"/>
      <c r="DH4" s="92"/>
      <c r="DI4" s="92"/>
      <c r="DJ4" s="92"/>
      <c r="DK4" s="92"/>
      <c r="DL4" s="92"/>
      <c r="DM4" s="92"/>
      <c r="DN4" s="92"/>
      <c r="DO4" s="92"/>
      <c r="DP4" s="92"/>
      <c r="DQ4" s="92"/>
      <c r="DR4" s="92"/>
      <c r="DS4" s="92"/>
      <c r="DT4" s="92"/>
      <c r="DU4" s="92"/>
      <c r="DV4" s="92"/>
      <c r="DW4" s="92"/>
      <c r="DX4" s="92"/>
      <c r="DY4" s="92"/>
      <c r="DZ4" s="92"/>
      <c r="EA4" s="92"/>
    </row>
    <row r="5" spans="1:131" ht="18" customHeight="1" x14ac:dyDescent="0.25">
      <c r="A5" s="90"/>
      <c r="B5" s="94" t="s">
        <v>290</v>
      </c>
      <c r="C5" s="95">
        <f>D36</f>
        <v>-1695</v>
      </c>
      <c r="D5" s="91"/>
      <c r="E5" s="91"/>
      <c r="F5" s="91"/>
      <c r="G5" s="91"/>
      <c r="H5" s="91"/>
      <c r="I5" s="91"/>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c r="DT5" s="92"/>
      <c r="DU5" s="92"/>
      <c r="DV5" s="92"/>
      <c r="DW5" s="92"/>
      <c r="DX5" s="92"/>
      <c r="DY5" s="92"/>
      <c r="DZ5" s="92"/>
      <c r="EA5" s="92"/>
    </row>
    <row r="6" spans="1:131" ht="18" customHeight="1" x14ac:dyDescent="0.25">
      <c r="A6" s="90"/>
      <c r="B6" s="94" t="s">
        <v>291</v>
      </c>
      <c r="C6" s="95">
        <f>D58</f>
        <v>-1695</v>
      </c>
      <c r="D6" s="91"/>
      <c r="E6" s="91"/>
      <c r="F6" s="91"/>
      <c r="G6" s="91"/>
      <c r="H6" s="91"/>
      <c r="I6" s="91"/>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c r="DT6" s="92"/>
      <c r="DU6" s="92"/>
      <c r="DV6" s="92"/>
      <c r="DW6" s="92"/>
      <c r="DX6" s="92"/>
      <c r="DY6" s="92"/>
      <c r="DZ6" s="92"/>
      <c r="EA6" s="92"/>
    </row>
    <row r="7" spans="1:131" ht="18" customHeight="1" x14ac:dyDescent="0.25">
      <c r="A7" s="90"/>
      <c r="B7" s="94" t="s">
        <v>292</v>
      </c>
      <c r="C7" s="95">
        <f>D65</f>
        <v>0</v>
      </c>
      <c r="D7" s="91"/>
      <c r="E7" s="91"/>
      <c r="F7" s="91"/>
      <c r="G7" s="91"/>
      <c r="H7" s="91"/>
      <c r="I7" s="91"/>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row>
    <row r="8" spans="1:131" ht="18" customHeight="1" x14ac:dyDescent="0.25">
      <c r="A8" s="90"/>
      <c r="B8" s="91"/>
      <c r="C8" s="91"/>
      <c r="D8" s="91"/>
      <c r="E8" s="91"/>
      <c r="F8" s="91"/>
      <c r="G8" s="91"/>
      <c r="H8" s="91"/>
      <c r="I8" s="91"/>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row>
    <row r="9" spans="1:131" ht="18" customHeight="1" x14ac:dyDescent="0.25">
      <c r="A9" s="90"/>
      <c r="B9" s="91"/>
      <c r="C9" s="91"/>
      <c r="D9" s="91"/>
      <c r="E9" s="91"/>
      <c r="F9" s="91"/>
      <c r="G9" s="91"/>
      <c r="H9" s="91"/>
      <c r="I9" s="91"/>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row>
    <row r="10" spans="1:131" ht="18" customHeight="1" x14ac:dyDescent="0.25">
      <c r="A10" s="90"/>
      <c r="B10" s="91"/>
      <c r="C10" s="91"/>
      <c r="D10" s="91"/>
      <c r="E10" s="91"/>
      <c r="F10" s="91"/>
      <c r="G10" s="91"/>
      <c r="H10" s="91"/>
      <c r="I10" s="91"/>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row>
    <row r="11" spans="1:131" s="96" customFormat="1" ht="18" customHeight="1" x14ac:dyDescent="0.25">
      <c r="A11" s="90"/>
      <c r="B11" s="333" t="s">
        <v>177</v>
      </c>
      <c r="C11" s="334"/>
      <c r="D11" s="335"/>
      <c r="E11" s="58">
        <v>2026</v>
      </c>
      <c r="F11" s="58">
        <f t="shared" ref="F11:AK11" si="0">E11+1</f>
        <v>2027</v>
      </c>
      <c r="G11" s="58">
        <f t="shared" si="0"/>
        <v>2028</v>
      </c>
      <c r="H11" s="58">
        <f t="shared" si="0"/>
        <v>2029</v>
      </c>
      <c r="I11" s="58">
        <f t="shared" si="0"/>
        <v>2030</v>
      </c>
      <c r="J11" s="58">
        <f t="shared" si="0"/>
        <v>2031</v>
      </c>
      <c r="K11" s="58">
        <f t="shared" si="0"/>
        <v>2032</v>
      </c>
      <c r="L11" s="58">
        <f t="shared" si="0"/>
        <v>2033</v>
      </c>
      <c r="M11" s="58">
        <f t="shared" si="0"/>
        <v>2034</v>
      </c>
      <c r="N11" s="58">
        <f t="shared" si="0"/>
        <v>2035</v>
      </c>
      <c r="O11" s="58">
        <f t="shared" si="0"/>
        <v>2036</v>
      </c>
      <c r="P11" s="58">
        <f t="shared" si="0"/>
        <v>2037</v>
      </c>
      <c r="Q11" s="58">
        <f t="shared" si="0"/>
        <v>2038</v>
      </c>
      <c r="R11" s="58">
        <f t="shared" si="0"/>
        <v>2039</v>
      </c>
      <c r="S11" s="58">
        <f t="shared" si="0"/>
        <v>2040</v>
      </c>
      <c r="T11" s="58">
        <f t="shared" si="0"/>
        <v>2041</v>
      </c>
      <c r="U11" s="58">
        <f t="shared" si="0"/>
        <v>2042</v>
      </c>
      <c r="V11" s="58">
        <f t="shared" si="0"/>
        <v>2043</v>
      </c>
      <c r="W11" s="58">
        <f t="shared" si="0"/>
        <v>2044</v>
      </c>
      <c r="X11" s="58">
        <f t="shared" si="0"/>
        <v>2045</v>
      </c>
      <c r="Y11" s="58">
        <f t="shared" si="0"/>
        <v>2046</v>
      </c>
      <c r="Z11" s="58">
        <f t="shared" si="0"/>
        <v>2047</v>
      </c>
      <c r="AA11" s="58">
        <f t="shared" si="0"/>
        <v>2048</v>
      </c>
      <c r="AB11" s="58">
        <f t="shared" si="0"/>
        <v>2049</v>
      </c>
      <c r="AC11" s="58">
        <f t="shared" si="0"/>
        <v>2050</v>
      </c>
      <c r="AD11" s="58">
        <f t="shared" si="0"/>
        <v>2051</v>
      </c>
      <c r="AE11" s="58">
        <f t="shared" si="0"/>
        <v>2052</v>
      </c>
      <c r="AF11" s="58">
        <f t="shared" si="0"/>
        <v>2053</v>
      </c>
      <c r="AG11" s="58">
        <f t="shared" si="0"/>
        <v>2054</v>
      </c>
      <c r="AH11" s="58">
        <f t="shared" si="0"/>
        <v>2055</v>
      </c>
      <c r="AI11" s="58">
        <f t="shared" si="0"/>
        <v>2056</v>
      </c>
      <c r="AJ11" s="58">
        <f t="shared" si="0"/>
        <v>2057</v>
      </c>
      <c r="AK11" s="58">
        <f t="shared" si="0"/>
        <v>2058</v>
      </c>
      <c r="AL11" s="58">
        <f t="shared" ref="AL11:BQ11" si="1">AK11+1</f>
        <v>2059</v>
      </c>
      <c r="AM11" s="58">
        <f t="shared" si="1"/>
        <v>2060</v>
      </c>
      <c r="AN11" s="58">
        <f t="shared" si="1"/>
        <v>2061</v>
      </c>
      <c r="AO11" s="58">
        <f t="shared" si="1"/>
        <v>2062</v>
      </c>
      <c r="AP11" s="58">
        <f t="shared" si="1"/>
        <v>2063</v>
      </c>
      <c r="AQ11" s="58">
        <f t="shared" si="1"/>
        <v>2064</v>
      </c>
      <c r="AR11" s="58">
        <f t="shared" si="1"/>
        <v>2065</v>
      </c>
      <c r="AS11" s="58">
        <f t="shared" si="1"/>
        <v>2066</v>
      </c>
      <c r="AT11" s="58">
        <f t="shared" si="1"/>
        <v>2067</v>
      </c>
      <c r="AU11" s="58">
        <f t="shared" si="1"/>
        <v>2068</v>
      </c>
      <c r="AV11" s="58">
        <f t="shared" si="1"/>
        <v>2069</v>
      </c>
      <c r="AW11" s="58">
        <f t="shared" si="1"/>
        <v>2070</v>
      </c>
      <c r="AX11" s="58">
        <f t="shared" si="1"/>
        <v>2071</v>
      </c>
      <c r="AY11" s="58">
        <f t="shared" si="1"/>
        <v>2072</v>
      </c>
      <c r="AZ11" s="58">
        <f t="shared" si="1"/>
        <v>2073</v>
      </c>
      <c r="BA11" s="58">
        <f t="shared" si="1"/>
        <v>2074</v>
      </c>
      <c r="BB11" s="58">
        <f t="shared" si="1"/>
        <v>2075</v>
      </c>
      <c r="BC11" s="58">
        <f t="shared" si="1"/>
        <v>2076</v>
      </c>
      <c r="BD11" s="58">
        <f t="shared" si="1"/>
        <v>2077</v>
      </c>
      <c r="BE11" s="58">
        <f t="shared" si="1"/>
        <v>2078</v>
      </c>
      <c r="BF11" s="58">
        <f t="shared" si="1"/>
        <v>2079</v>
      </c>
      <c r="BG11" s="58">
        <f t="shared" si="1"/>
        <v>2080</v>
      </c>
      <c r="BH11" s="58">
        <f t="shared" si="1"/>
        <v>2081</v>
      </c>
      <c r="BI11" s="58">
        <f t="shared" si="1"/>
        <v>2082</v>
      </c>
      <c r="BJ11" s="58">
        <f t="shared" si="1"/>
        <v>2083</v>
      </c>
      <c r="BK11" s="58">
        <f t="shared" si="1"/>
        <v>2084</v>
      </c>
      <c r="BL11" s="58">
        <f t="shared" si="1"/>
        <v>2085</v>
      </c>
      <c r="BM11" s="58">
        <f t="shared" si="1"/>
        <v>2086</v>
      </c>
      <c r="BN11" s="58">
        <f t="shared" si="1"/>
        <v>2087</v>
      </c>
      <c r="BO11" s="58">
        <f t="shared" si="1"/>
        <v>2088</v>
      </c>
      <c r="BP11" s="58">
        <f t="shared" si="1"/>
        <v>2089</v>
      </c>
      <c r="BQ11" s="58">
        <f t="shared" si="1"/>
        <v>2090</v>
      </c>
      <c r="BR11" s="58">
        <f t="shared" ref="BR11:CZ11" si="2">BQ11+1</f>
        <v>2091</v>
      </c>
      <c r="BS11" s="58">
        <f t="shared" si="2"/>
        <v>2092</v>
      </c>
      <c r="BT11" s="58">
        <f t="shared" si="2"/>
        <v>2093</v>
      </c>
      <c r="BU11" s="58">
        <f t="shared" si="2"/>
        <v>2094</v>
      </c>
      <c r="BV11" s="58">
        <f t="shared" si="2"/>
        <v>2095</v>
      </c>
      <c r="BW11" s="58">
        <f t="shared" si="2"/>
        <v>2096</v>
      </c>
      <c r="BX11" s="58">
        <f t="shared" si="2"/>
        <v>2097</v>
      </c>
      <c r="BY11" s="58">
        <f t="shared" si="2"/>
        <v>2098</v>
      </c>
      <c r="BZ11" s="58">
        <f t="shared" si="2"/>
        <v>2099</v>
      </c>
      <c r="CA11" s="58">
        <f t="shared" si="2"/>
        <v>2100</v>
      </c>
      <c r="CB11" s="58">
        <f t="shared" si="2"/>
        <v>2101</v>
      </c>
      <c r="CC11" s="58">
        <f t="shared" si="2"/>
        <v>2102</v>
      </c>
      <c r="CD11" s="58">
        <f t="shared" si="2"/>
        <v>2103</v>
      </c>
      <c r="CE11" s="58">
        <f t="shared" si="2"/>
        <v>2104</v>
      </c>
      <c r="CF11" s="58">
        <f t="shared" si="2"/>
        <v>2105</v>
      </c>
      <c r="CG11" s="58">
        <f t="shared" si="2"/>
        <v>2106</v>
      </c>
      <c r="CH11" s="58">
        <f t="shared" si="2"/>
        <v>2107</v>
      </c>
      <c r="CI11" s="58">
        <f t="shared" si="2"/>
        <v>2108</v>
      </c>
      <c r="CJ11" s="58">
        <f t="shared" si="2"/>
        <v>2109</v>
      </c>
      <c r="CK11" s="58">
        <f t="shared" si="2"/>
        <v>2110</v>
      </c>
      <c r="CL11" s="58">
        <f t="shared" si="2"/>
        <v>2111</v>
      </c>
      <c r="CM11" s="58">
        <f t="shared" si="2"/>
        <v>2112</v>
      </c>
      <c r="CN11" s="58">
        <f t="shared" si="2"/>
        <v>2113</v>
      </c>
      <c r="CO11" s="58">
        <f t="shared" si="2"/>
        <v>2114</v>
      </c>
      <c r="CP11" s="58">
        <f t="shared" si="2"/>
        <v>2115</v>
      </c>
      <c r="CQ11" s="58">
        <f t="shared" si="2"/>
        <v>2116</v>
      </c>
      <c r="CR11" s="58">
        <f t="shared" si="2"/>
        <v>2117</v>
      </c>
      <c r="CS11" s="58">
        <f t="shared" si="2"/>
        <v>2118</v>
      </c>
      <c r="CT11" s="58">
        <f t="shared" si="2"/>
        <v>2119</v>
      </c>
      <c r="CU11" s="58">
        <f t="shared" si="2"/>
        <v>2120</v>
      </c>
      <c r="CV11" s="58">
        <f t="shared" si="2"/>
        <v>2121</v>
      </c>
      <c r="CW11" s="58">
        <f t="shared" si="2"/>
        <v>2122</v>
      </c>
      <c r="CX11" s="58">
        <f t="shared" si="2"/>
        <v>2123</v>
      </c>
      <c r="CY11" s="58">
        <f t="shared" si="2"/>
        <v>2124</v>
      </c>
      <c r="CZ11" s="58">
        <f t="shared" si="2"/>
        <v>2125</v>
      </c>
      <c r="DA11" s="92"/>
      <c r="DB11" s="92"/>
      <c r="DC11" s="92"/>
      <c r="DD11" s="92"/>
      <c r="DE11" s="92"/>
      <c r="DF11" s="92"/>
      <c r="DG11" s="92"/>
      <c r="DH11" s="92"/>
      <c r="DI11" s="92"/>
      <c r="DJ11" s="92"/>
      <c r="DK11" s="92"/>
      <c r="DL11" s="92"/>
      <c r="DM11" s="92"/>
      <c r="DN11" s="92"/>
    </row>
    <row r="12" spans="1:131" s="97" customFormat="1" ht="18" customHeight="1" x14ac:dyDescent="0.25">
      <c r="A12" s="90"/>
      <c r="B12" s="333" t="s">
        <v>178</v>
      </c>
      <c r="C12" s="334"/>
      <c r="D12" s="335"/>
      <c r="E12" s="59">
        <v>0</v>
      </c>
      <c r="F12" s="59">
        <f t="shared" ref="F12:AK12" si="3">E12+1</f>
        <v>1</v>
      </c>
      <c r="G12" s="59">
        <f t="shared" si="3"/>
        <v>2</v>
      </c>
      <c r="H12" s="59">
        <f t="shared" si="3"/>
        <v>3</v>
      </c>
      <c r="I12" s="59">
        <f t="shared" si="3"/>
        <v>4</v>
      </c>
      <c r="J12" s="59">
        <f t="shared" si="3"/>
        <v>5</v>
      </c>
      <c r="K12" s="59">
        <f t="shared" si="3"/>
        <v>6</v>
      </c>
      <c r="L12" s="59">
        <f t="shared" si="3"/>
        <v>7</v>
      </c>
      <c r="M12" s="59">
        <f t="shared" si="3"/>
        <v>8</v>
      </c>
      <c r="N12" s="59">
        <f t="shared" si="3"/>
        <v>9</v>
      </c>
      <c r="O12" s="59">
        <f t="shared" si="3"/>
        <v>10</v>
      </c>
      <c r="P12" s="59">
        <f t="shared" si="3"/>
        <v>11</v>
      </c>
      <c r="Q12" s="59">
        <f t="shared" si="3"/>
        <v>12</v>
      </c>
      <c r="R12" s="59">
        <f t="shared" si="3"/>
        <v>13</v>
      </c>
      <c r="S12" s="59">
        <f t="shared" si="3"/>
        <v>14</v>
      </c>
      <c r="T12" s="59">
        <f t="shared" si="3"/>
        <v>15</v>
      </c>
      <c r="U12" s="59">
        <f t="shared" si="3"/>
        <v>16</v>
      </c>
      <c r="V12" s="59">
        <f t="shared" si="3"/>
        <v>17</v>
      </c>
      <c r="W12" s="59">
        <f t="shared" si="3"/>
        <v>18</v>
      </c>
      <c r="X12" s="59">
        <f t="shared" si="3"/>
        <v>19</v>
      </c>
      <c r="Y12" s="59">
        <f t="shared" si="3"/>
        <v>20</v>
      </c>
      <c r="Z12" s="59">
        <f t="shared" si="3"/>
        <v>21</v>
      </c>
      <c r="AA12" s="59">
        <f t="shared" si="3"/>
        <v>22</v>
      </c>
      <c r="AB12" s="59">
        <f t="shared" si="3"/>
        <v>23</v>
      </c>
      <c r="AC12" s="59">
        <f t="shared" si="3"/>
        <v>24</v>
      </c>
      <c r="AD12" s="59">
        <f t="shared" si="3"/>
        <v>25</v>
      </c>
      <c r="AE12" s="59">
        <f t="shared" si="3"/>
        <v>26</v>
      </c>
      <c r="AF12" s="59">
        <f t="shared" si="3"/>
        <v>27</v>
      </c>
      <c r="AG12" s="59">
        <f t="shared" si="3"/>
        <v>28</v>
      </c>
      <c r="AH12" s="59">
        <f t="shared" si="3"/>
        <v>29</v>
      </c>
      <c r="AI12" s="59">
        <f t="shared" si="3"/>
        <v>30</v>
      </c>
      <c r="AJ12" s="59">
        <f t="shared" si="3"/>
        <v>31</v>
      </c>
      <c r="AK12" s="59">
        <f t="shared" si="3"/>
        <v>32</v>
      </c>
      <c r="AL12" s="59">
        <f t="shared" ref="AL12:BQ12" si="4">AK12+1</f>
        <v>33</v>
      </c>
      <c r="AM12" s="59">
        <f t="shared" si="4"/>
        <v>34</v>
      </c>
      <c r="AN12" s="59">
        <f t="shared" si="4"/>
        <v>35</v>
      </c>
      <c r="AO12" s="59">
        <f t="shared" si="4"/>
        <v>36</v>
      </c>
      <c r="AP12" s="59">
        <f t="shared" si="4"/>
        <v>37</v>
      </c>
      <c r="AQ12" s="59">
        <f t="shared" si="4"/>
        <v>38</v>
      </c>
      <c r="AR12" s="59">
        <f t="shared" si="4"/>
        <v>39</v>
      </c>
      <c r="AS12" s="59">
        <f t="shared" si="4"/>
        <v>40</v>
      </c>
      <c r="AT12" s="59">
        <f t="shared" si="4"/>
        <v>41</v>
      </c>
      <c r="AU12" s="59">
        <f t="shared" si="4"/>
        <v>42</v>
      </c>
      <c r="AV12" s="59">
        <f t="shared" si="4"/>
        <v>43</v>
      </c>
      <c r="AW12" s="59">
        <f t="shared" si="4"/>
        <v>44</v>
      </c>
      <c r="AX12" s="59">
        <f t="shared" si="4"/>
        <v>45</v>
      </c>
      <c r="AY12" s="59">
        <f t="shared" si="4"/>
        <v>46</v>
      </c>
      <c r="AZ12" s="59">
        <f t="shared" si="4"/>
        <v>47</v>
      </c>
      <c r="BA12" s="59">
        <f t="shared" si="4"/>
        <v>48</v>
      </c>
      <c r="BB12" s="59">
        <f t="shared" si="4"/>
        <v>49</v>
      </c>
      <c r="BC12" s="59">
        <f t="shared" si="4"/>
        <v>50</v>
      </c>
      <c r="BD12" s="59">
        <f t="shared" si="4"/>
        <v>51</v>
      </c>
      <c r="BE12" s="59">
        <f t="shared" si="4"/>
        <v>52</v>
      </c>
      <c r="BF12" s="59">
        <f t="shared" si="4"/>
        <v>53</v>
      </c>
      <c r="BG12" s="59">
        <f t="shared" si="4"/>
        <v>54</v>
      </c>
      <c r="BH12" s="59">
        <f t="shared" si="4"/>
        <v>55</v>
      </c>
      <c r="BI12" s="59">
        <f t="shared" si="4"/>
        <v>56</v>
      </c>
      <c r="BJ12" s="59">
        <f t="shared" si="4"/>
        <v>57</v>
      </c>
      <c r="BK12" s="59">
        <f t="shared" si="4"/>
        <v>58</v>
      </c>
      <c r="BL12" s="59">
        <f t="shared" si="4"/>
        <v>59</v>
      </c>
      <c r="BM12" s="59">
        <f t="shared" si="4"/>
        <v>60</v>
      </c>
      <c r="BN12" s="59">
        <f t="shared" si="4"/>
        <v>61</v>
      </c>
      <c r="BO12" s="59">
        <f t="shared" si="4"/>
        <v>62</v>
      </c>
      <c r="BP12" s="59">
        <f t="shared" si="4"/>
        <v>63</v>
      </c>
      <c r="BQ12" s="59">
        <f t="shared" si="4"/>
        <v>64</v>
      </c>
      <c r="BR12" s="59">
        <f t="shared" ref="BR12:CZ12" si="5">BQ12+1</f>
        <v>65</v>
      </c>
      <c r="BS12" s="59">
        <f t="shared" si="5"/>
        <v>66</v>
      </c>
      <c r="BT12" s="59">
        <f t="shared" si="5"/>
        <v>67</v>
      </c>
      <c r="BU12" s="59">
        <f t="shared" si="5"/>
        <v>68</v>
      </c>
      <c r="BV12" s="59">
        <f t="shared" si="5"/>
        <v>69</v>
      </c>
      <c r="BW12" s="59">
        <f t="shared" si="5"/>
        <v>70</v>
      </c>
      <c r="BX12" s="59">
        <f t="shared" si="5"/>
        <v>71</v>
      </c>
      <c r="BY12" s="59">
        <f t="shared" si="5"/>
        <v>72</v>
      </c>
      <c r="BZ12" s="59">
        <f t="shared" si="5"/>
        <v>73</v>
      </c>
      <c r="CA12" s="59">
        <f t="shared" si="5"/>
        <v>74</v>
      </c>
      <c r="CB12" s="59">
        <f t="shared" si="5"/>
        <v>75</v>
      </c>
      <c r="CC12" s="59">
        <f t="shared" si="5"/>
        <v>76</v>
      </c>
      <c r="CD12" s="59">
        <f t="shared" si="5"/>
        <v>77</v>
      </c>
      <c r="CE12" s="59">
        <f t="shared" si="5"/>
        <v>78</v>
      </c>
      <c r="CF12" s="59">
        <f t="shared" si="5"/>
        <v>79</v>
      </c>
      <c r="CG12" s="59">
        <f t="shared" si="5"/>
        <v>80</v>
      </c>
      <c r="CH12" s="59">
        <f t="shared" si="5"/>
        <v>81</v>
      </c>
      <c r="CI12" s="59">
        <f t="shared" si="5"/>
        <v>82</v>
      </c>
      <c r="CJ12" s="59">
        <f t="shared" si="5"/>
        <v>83</v>
      </c>
      <c r="CK12" s="59">
        <f t="shared" si="5"/>
        <v>84</v>
      </c>
      <c r="CL12" s="59">
        <f t="shared" si="5"/>
        <v>85</v>
      </c>
      <c r="CM12" s="59">
        <f t="shared" si="5"/>
        <v>86</v>
      </c>
      <c r="CN12" s="59">
        <f t="shared" si="5"/>
        <v>87</v>
      </c>
      <c r="CO12" s="59">
        <f t="shared" si="5"/>
        <v>88</v>
      </c>
      <c r="CP12" s="59">
        <f t="shared" si="5"/>
        <v>89</v>
      </c>
      <c r="CQ12" s="59">
        <f t="shared" si="5"/>
        <v>90</v>
      </c>
      <c r="CR12" s="59">
        <f t="shared" si="5"/>
        <v>91</v>
      </c>
      <c r="CS12" s="59">
        <f t="shared" si="5"/>
        <v>92</v>
      </c>
      <c r="CT12" s="59">
        <f t="shared" si="5"/>
        <v>93</v>
      </c>
      <c r="CU12" s="59">
        <f t="shared" si="5"/>
        <v>94</v>
      </c>
      <c r="CV12" s="59">
        <f t="shared" si="5"/>
        <v>95</v>
      </c>
      <c r="CW12" s="59">
        <f t="shared" si="5"/>
        <v>96</v>
      </c>
      <c r="CX12" s="59">
        <f t="shared" si="5"/>
        <v>97</v>
      </c>
      <c r="CY12" s="59">
        <f t="shared" si="5"/>
        <v>98</v>
      </c>
      <c r="CZ12" s="59">
        <f t="shared" si="5"/>
        <v>99</v>
      </c>
      <c r="DA12" s="92"/>
      <c r="DB12" s="92"/>
      <c r="DC12" s="92"/>
      <c r="DD12" s="92"/>
      <c r="DE12" s="92"/>
      <c r="DF12" s="92"/>
      <c r="DG12" s="92"/>
      <c r="DH12" s="92"/>
      <c r="DI12" s="92"/>
      <c r="DJ12" s="92"/>
      <c r="DK12" s="92"/>
      <c r="DL12" s="92"/>
      <c r="DM12" s="92"/>
      <c r="DN12" s="92"/>
    </row>
    <row r="13" spans="1:131" s="98" customFormat="1" ht="18" customHeight="1" x14ac:dyDescent="0.25">
      <c r="A13" s="90"/>
      <c r="B13" s="339" t="s">
        <v>293</v>
      </c>
      <c r="C13" s="334"/>
      <c r="D13" s="335"/>
      <c r="E13" s="99">
        <v>3.5000000000000003E-2</v>
      </c>
      <c r="F13" s="99">
        <v>3.5000000000000003E-2</v>
      </c>
      <c r="G13" s="99">
        <v>3.5000000000000003E-2</v>
      </c>
      <c r="H13" s="99">
        <v>3.5000000000000003E-2</v>
      </c>
      <c r="I13" s="99">
        <v>3.5000000000000003E-2</v>
      </c>
      <c r="J13" s="99">
        <v>3.5000000000000003E-2</v>
      </c>
      <c r="K13" s="99">
        <v>3.5000000000000003E-2</v>
      </c>
      <c r="L13" s="99">
        <v>3.5000000000000003E-2</v>
      </c>
      <c r="M13" s="99">
        <v>3.5000000000000003E-2</v>
      </c>
      <c r="N13" s="99">
        <v>3.5000000000000003E-2</v>
      </c>
      <c r="O13" s="99">
        <v>3.5000000000000003E-2</v>
      </c>
      <c r="P13" s="99">
        <v>3.5000000000000003E-2</v>
      </c>
      <c r="Q13" s="99">
        <v>3.5000000000000003E-2</v>
      </c>
      <c r="R13" s="99">
        <v>3.5000000000000003E-2</v>
      </c>
      <c r="S13" s="99">
        <v>3.5000000000000003E-2</v>
      </c>
      <c r="T13" s="99">
        <v>3.5000000000000003E-2</v>
      </c>
      <c r="U13" s="99">
        <v>3.5000000000000003E-2</v>
      </c>
      <c r="V13" s="99">
        <v>3.5000000000000003E-2</v>
      </c>
      <c r="W13" s="99">
        <v>3.5000000000000003E-2</v>
      </c>
      <c r="X13" s="99">
        <v>3.5000000000000003E-2</v>
      </c>
      <c r="Y13" s="99">
        <v>3.5000000000000003E-2</v>
      </c>
      <c r="Z13" s="99">
        <v>3.5000000000000003E-2</v>
      </c>
      <c r="AA13" s="99">
        <v>3.5000000000000003E-2</v>
      </c>
      <c r="AB13" s="99">
        <v>3.5000000000000003E-2</v>
      </c>
      <c r="AC13" s="99">
        <v>3.5000000000000003E-2</v>
      </c>
      <c r="AD13" s="99">
        <v>3.5000000000000003E-2</v>
      </c>
      <c r="AE13" s="99">
        <v>3.5000000000000003E-2</v>
      </c>
      <c r="AF13" s="99">
        <v>3.5000000000000003E-2</v>
      </c>
      <c r="AG13" s="99">
        <v>3.5000000000000003E-2</v>
      </c>
      <c r="AH13" s="99">
        <v>3.5000000000000003E-2</v>
      </c>
      <c r="AI13" s="99">
        <v>3.5000000000000003E-2</v>
      </c>
      <c r="AJ13" s="99">
        <v>0.03</v>
      </c>
      <c r="AK13" s="99">
        <v>0.03</v>
      </c>
      <c r="AL13" s="99">
        <v>0.03</v>
      </c>
      <c r="AM13" s="99">
        <v>0.03</v>
      </c>
      <c r="AN13" s="99">
        <v>0.03</v>
      </c>
      <c r="AO13" s="99">
        <v>0.03</v>
      </c>
      <c r="AP13" s="99">
        <v>0.03</v>
      </c>
      <c r="AQ13" s="99">
        <v>0.03</v>
      </c>
      <c r="AR13" s="99">
        <v>0.03</v>
      </c>
      <c r="AS13" s="99">
        <v>0.03</v>
      </c>
      <c r="AT13" s="99">
        <v>0.03</v>
      </c>
      <c r="AU13" s="99">
        <v>0.03</v>
      </c>
      <c r="AV13" s="99">
        <v>0.03</v>
      </c>
      <c r="AW13" s="99">
        <v>0.03</v>
      </c>
      <c r="AX13" s="99">
        <v>0.03</v>
      </c>
      <c r="AY13" s="99">
        <v>0.03</v>
      </c>
      <c r="AZ13" s="99">
        <v>0.03</v>
      </c>
      <c r="BA13" s="99">
        <v>0.03</v>
      </c>
      <c r="BB13" s="99">
        <v>0.03</v>
      </c>
      <c r="BC13" s="99">
        <v>0.03</v>
      </c>
      <c r="BD13" s="99">
        <v>0.03</v>
      </c>
      <c r="BE13" s="99">
        <v>0.03</v>
      </c>
      <c r="BF13" s="99">
        <v>0.03</v>
      </c>
      <c r="BG13" s="99">
        <v>0.03</v>
      </c>
      <c r="BH13" s="99">
        <v>0.03</v>
      </c>
      <c r="BI13" s="99">
        <v>0.03</v>
      </c>
      <c r="BJ13" s="99">
        <v>0.03</v>
      </c>
      <c r="BK13" s="99">
        <v>0.03</v>
      </c>
      <c r="BL13" s="99">
        <v>0.03</v>
      </c>
      <c r="BM13" s="99">
        <v>0.03</v>
      </c>
      <c r="BN13" s="99">
        <v>0.03</v>
      </c>
      <c r="BO13" s="99">
        <v>0.03</v>
      </c>
      <c r="BP13" s="99">
        <v>0.03</v>
      </c>
      <c r="BQ13" s="99">
        <v>0.03</v>
      </c>
      <c r="BR13" s="99">
        <v>0.03</v>
      </c>
      <c r="BS13" s="99">
        <v>0.03</v>
      </c>
      <c r="BT13" s="99">
        <v>0.03</v>
      </c>
      <c r="BU13" s="99">
        <v>0.03</v>
      </c>
      <c r="BV13" s="99">
        <v>0.03</v>
      </c>
      <c r="BW13" s="99">
        <v>0.03</v>
      </c>
      <c r="BX13" s="99">
        <v>0.03</v>
      </c>
      <c r="BY13" s="99">
        <v>0.03</v>
      </c>
      <c r="BZ13" s="99">
        <v>0.03</v>
      </c>
      <c r="CA13" s="99">
        <v>0.03</v>
      </c>
      <c r="CB13" s="99">
        <v>0.03</v>
      </c>
      <c r="CC13" s="99">
        <v>2.5000000000000001E-2</v>
      </c>
      <c r="CD13" s="99">
        <v>2.5000000000000001E-2</v>
      </c>
      <c r="CE13" s="99">
        <v>2.5000000000000001E-2</v>
      </c>
      <c r="CF13" s="99">
        <v>2.5000000000000001E-2</v>
      </c>
      <c r="CG13" s="99">
        <v>2.5000000000000001E-2</v>
      </c>
      <c r="CH13" s="99">
        <v>2.5000000000000001E-2</v>
      </c>
      <c r="CI13" s="99">
        <v>2.5000000000000001E-2</v>
      </c>
      <c r="CJ13" s="99">
        <v>2.5000000000000001E-2</v>
      </c>
      <c r="CK13" s="99">
        <v>2.5000000000000001E-2</v>
      </c>
      <c r="CL13" s="99">
        <v>2.5000000000000001E-2</v>
      </c>
      <c r="CM13" s="99">
        <v>2.5000000000000001E-2</v>
      </c>
      <c r="CN13" s="99">
        <v>2.5000000000000001E-2</v>
      </c>
      <c r="CO13" s="99">
        <v>2.5000000000000001E-2</v>
      </c>
      <c r="CP13" s="99">
        <v>2.5000000000000001E-2</v>
      </c>
      <c r="CQ13" s="99">
        <v>2.5000000000000001E-2</v>
      </c>
      <c r="CR13" s="99">
        <v>2.5000000000000001E-2</v>
      </c>
      <c r="CS13" s="99">
        <v>2.5000000000000001E-2</v>
      </c>
      <c r="CT13" s="99">
        <v>2.5000000000000001E-2</v>
      </c>
      <c r="CU13" s="99">
        <v>2.5000000000000001E-2</v>
      </c>
      <c r="CV13" s="99">
        <v>2.5000000000000001E-2</v>
      </c>
      <c r="CW13" s="99">
        <v>2.5000000000000001E-2</v>
      </c>
      <c r="CX13" s="99">
        <v>2.5000000000000001E-2</v>
      </c>
      <c r="CY13" s="99">
        <v>2.5000000000000001E-2</v>
      </c>
      <c r="CZ13" s="99">
        <v>2.5000000000000001E-2</v>
      </c>
      <c r="DA13" s="92"/>
      <c r="DB13" s="92"/>
      <c r="DC13" s="92"/>
      <c r="DD13" s="92"/>
      <c r="DE13" s="92"/>
      <c r="DF13" s="92"/>
      <c r="DG13" s="92"/>
      <c r="DH13" s="92"/>
      <c r="DI13" s="92"/>
      <c r="DJ13" s="92"/>
      <c r="DK13" s="92"/>
      <c r="DL13" s="92"/>
      <c r="DM13" s="92"/>
      <c r="DN13" s="92"/>
    </row>
    <row r="14" spans="1:131" s="100" customFormat="1" ht="18" customHeight="1" x14ac:dyDescent="0.25">
      <c r="A14" s="90"/>
      <c r="B14" s="336" t="s">
        <v>160</v>
      </c>
      <c r="C14" s="334"/>
      <c r="D14" s="335"/>
      <c r="E14" s="101">
        <v>1</v>
      </c>
      <c r="F14" s="101">
        <v>0.96619999999999995</v>
      </c>
      <c r="G14" s="101">
        <v>0.9335</v>
      </c>
      <c r="H14" s="101">
        <v>0.90190000000000003</v>
      </c>
      <c r="I14" s="101">
        <v>0.87139999999999995</v>
      </c>
      <c r="J14" s="101">
        <v>0.84199999999999997</v>
      </c>
      <c r="K14" s="101">
        <v>0.8135</v>
      </c>
      <c r="L14" s="101">
        <v>0.78600000000000003</v>
      </c>
      <c r="M14" s="101">
        <v>0.75939999999999996</v>
      </c>
      <c r="N14" s="101">
        <v>0.73370000000000002</v>
      </c>
      <c r="O14" s="101">
        <v>0.70889999999999997</v>
      </c>
      <c r="P14" s="101">
        <v>0.68489999999999995</v>
      </c>
      <c r="Q14" s="101">
        <v>0.66180000000000005</v>
      </c>
      <c r="R14" s="101">
        <v>0.63939999999999997</v>
      </c>
      <c r="S14" s="101">
        <v>0.61780000000000002</v>
      </c>
      <c r="T14" s="101">
        <v>0.59689999999999999</v>
      </c>
      <c r="U14" s="101">
        <v>0.57669999999999999</v>
      </c>
      <c r="V14" s="101">
        <v>0.55720000000000003</v>
      </c>
      <c r="W14" s="101">
        <v>0.53839999999999999</v>
      </c>
      <c r="X14" s="101">
        <v>0.5202</v>
      </c>
      <c r="Y14" s="101">
        <v>0.50260000000000005</v>
      </c>
      <c r="Z14" s="101">
        <v>0.48559999999999998</v>
      </c>
      <c r="AA14" s="101">
        <v>0.46920000000000001</v>
      </c>
      <c r="AB14" s="101">
        <v>0.45329999999999998</v>
      </c>
      <c r="AC14" s="101">
        <v>0.438</v>
      </c>
      <c r="AD14" s="101">
        <v>0.42309999999999998</v>
      </c>
      <c r="AE14" s="101">
        <v>0.4088</v>
      </c>
      <c r="AF14" s="101">
        <v>0.39500000000000002</v>
      </c>
      <c r="AG14" s="101">
        <v>0.38169999999999998</v>
      </c>
      <c r="AH14" s="101">
        <v>0.36870000000000003</v>
      </c>
      <c r="AI14" s="101">
        <v>0.35630000000000001</v>
      </c>
      <c r="AJ14" s="101">
        <v>0.34589999999999999</v>
      </c>
      <c r="AK14" s="101">
        <v>0.33579999999999999</v>
      </c>
      <c r="AL14" s="101">
        <v>0.32600000000000001</v>
      </c>
      <c r="AM14" s="101">
        <v>0.3165</v>
      </c>
      <c r="AN14" s="101">
        <v>0.30730000000000002</v>
      </c>
      <c r="AO14" s="101">
        <v>0.2984</v>
      </c>
      <c r="AP14" s="101">
        <v>0.28970000000000001</v>
      </c>
      <c r="AQ14" s="101">
        <v>0.28120000000000001</v>
      </c>
      <c r="AR14" s="101">
        <v>0.27310000000000001</v>
      </c>
      <c r="AS14" s="101">
        <v>0.2651</v>
      </c>
      <c r="AT14" s="101">
        <v>0.25740000000000002</v>
      </c>
      <c r="AU14" s="101">
        <v>0.24990000000000001</v>
      </c>
      <c r="AV14" s="101">
        <v>0.24260000000000001</v>
      </c>
      <c r="AW14" s="101">
        <v>0.23549999999999999</v>
      </c>
      <c r="AX14" s="101">
        <v>0.22869999999999999</v>
      </c>
      <c r="AY14" s="101">
        <v>0.222</v>
      </c>
      <c r="AZ14" s="101">
        <v>0.21560000000000001</v>
      </c>
      <c r="BA14" s="101">
        <v>0.20930000000000001</v>
      </c>
      <c r="BB14" s="101">
        <v>0.20319999999999999</v>
      </c>
      <c r="BC14" s="101">
        <v>0.1973</v>
      </c>
      <c r="BD14" s="101">
        <v>0.1915</v>
      </c>
      <c r="BE14" s="101">
        <v>0.18590000000000001</v>
      </c>
      <c r="BF14" s="101">
        <v>0.18049999999999999</v>
      </c>
      <c r="BG14" s="101">
        <v>0.17530000000000001</v>
      </c>
      <c r="BH14" s="101">
        <v>0.17019999999999999</v>
      </c>
      <c r="BI14" s="101">
        <v>0.16520000000000001</v>
      </c>
      <c r="BJ14" s="101">
        <v>0.16039999999999999</v>
      </c>
      <c r="BK14" s="101">
        <v>0.15570000000000001</v>
      </c>
      <c r="BL14" s="101">
        <v>0.1512</v>
      </c>
      <c r="BM14" s="101">
        <v>0.14680000000000001</v>
      </c>
      <c r="BN14" s="101">
        <v>0.14249999999999999</v>
      </c>
      <c r="BO14" s="101">
        <v>0.1384</v>
      </c>
      <c r="BP14" s="101">
        <v>0.1343</v>
      </c>
      <c r="BQ14" s="101">
        <v>0.13039999999999999</v>
      </c>
      <c r="BR14" s="101">
        <v>0.12659999999999999</v>
      </c>
      <c r="BS14" s="101">
        <v>0.1229</v>
      </c>
      <c r="BT14" s="101">
        <v>0.1193</v>
      </c>
      <c r="BU14" s="101">
        <v>0.1159</v>
      </c>
      <c r="BV14" s="101">
        <v>0.1125</v>
      </c>
      <c r="BW14" s="101">
        <v>0.10920000000000001</v>
      </c>
      <c r="BX14" s="101">
        <v>0.106</v>
      </c>
      <c r="BY14" s="101">
        <v>0.10290000000000001</v>
      </c>
      <c r="BZ14" s="101">
        <v>0.1</v>
      </c>
      <c r="CA14" s="101">
        <v>9.7000000000000003E-2</v>
      </c>
      <c r="CB14" s="101">
        <v>9.4200000000000006E-2</v>
      </c>
      <c r="CC14" s="101">
        <v>9.1899999999999996E-2</v>
      </c>
      <c r="CD14" s="101">
        <v>8.9700000000000002E-2</v>
      </c>
      <c r="CE14" s="101">
        <v>8.7499999999999994E-2</v>
      </c>
      <c r="CF14" s="101">
        <v>8.5400000000000004E-2</v>
      </c>
      <c r="CG14" s="101">
        <v>8.3299999999999999E-2</v>
      </c>
      <c r="CH14" s="101">
        <v>8.1199999999999994E-2</v>
      </c>
      <c r="CI14" s="101">
        <v>7.9299999999999995E-2</v>
      </c>
      <c r="CJ14" s="101">
        <v>7.7299999999999994E-2</v>
      </c>
      <c r="CK14" s="101">
        <v>7.5399999999999995E-2</v>
      </c>
      <c r="CL14" s="101">
        <v>7.3599999999999999E-2</v>
      </c>
      <c r="CM14" s="101">
        <v>7.1800000000000003E-2</v>
      </c>
      <c r="CN14" s="101">
        <v>7.0099999999999996E-2</v>
      </c>
      <c r="CO14" s="101">
        <v>6.83E-2</v>
      </c>
      <c r="CP14" s="101">
        <v>6.6699999999999995E-2</v>
      </c>
      <c r="CQ14" s="101">
        <v>6.5100000000000005E-2</v>
      </c>
      <c r="CR14" s="101">
        <v>6.3500000000000001E-2</v>
      </c>
      <c r="CS14" s="101">
        <v>6.1899999999999997E-2</v>
      </c>
      <c r="CT14" s="101">
        <v>6.0400000000000002E-2</v>
      </c>
      <c r="CU14" s="101">
        <v>5.8900000000000001E-2</v>
      </c>
      <c r="CV14" s="101">
        <v>5.7500000000000002E-2</v>
      </c>
      <c r="CW14" s="101">
        <v>5.6099999999999997E-2</v>
      </c>
      <c r="CX14" s="101">
        <v>5.4699999999999999E-2</v>
      </c>
      <c r="CY14" s="101">
        <v>5.3400000000000003E-2</v>
      </c>
      <c r="CZ14" s="101">
        <v>5.21E-2</v>
      </c>
      <c r="DA14" s="92"/>
      <c r="DB14" s="92"/>
      <c r="DC14" s="92"/>
      <c r="DD14" s="92"/>
      <c r="DE14" s="92"/>
      <c r="DF14" s="92"/>
      <c r="DG14" s="92"/>
      <c r="DH14" s="92"/>
      <c r="DI14" s="92"/>
      <c r="DJ14" s="92"/>
      <c r="DK14" s="92"/>
      <c r="DL14" s="92"/>
      <c r="DM14" s="92"/>
      <c r="DN14" s="92"/>
    </row>
    <row r="15" spans="1:131" ht="18" customHeight="1" x14ac:dyDescent="0.25">
      <c r="A15" s="90"/>
      <c r="B15" s="102"/>
      <c r="C15" s="102"/>
      <c r="D15" s="102"/>
      <c r="E15" s="102"/>
      <c r="F15" s="102"/>
      <c r="G15" s="102"/>
      <c r="H15" s="102"/>
      <c r="I15" s="102"/>
      <c r="J15" s="103"/>
      <c r="K15" s="103"/>
      <c r="L15" s="103"/>
      <c r="M15" s="103"/>
      <c r="N15" s="103"/>
      <c r="O15" s="103"/>
      <c r="P15" s="103"/>
      <c r="Q15" s="103"/>
      <c r="R15" s="103"/>
      <c r="S15" s="103"/>
      <c r="T15" s="103"/>
      <c r="U15" s="103"/>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row>
    <row r="16" spans="1:131" ht="18" customHeight="1" x14ac:dyDescent="0.25">
      <c r="A16" s="90"/>
      <c r="B16" s="337" t="s">
        <v>294</v>
      </c>
      <c r="C16" s="338"/>
      <c r="D16" s="322"/>
      <c r="E16" s="102"/>
      <c r="F16" s="102"/>
      <c r="G16" s="102"/>
      <c r="H16" s="102"/>
      <c r="I16" s="102"/>
      <c r="J16" s="103"/>
      <c r="K16" s="103"/>
      <c r="L16" s="103"/>
      <c r="M16" s="103"/>
      <c r="N16" s="103"/>
      <c r="O16" s="103"/>
      <c r="P16" s="103"/>
      <c r="Q16" s="103"/>
      <c r="R16" s="103"/>
      <c r="S16" s="103"/>
      <c r="T16" s="103"/>
      <c r="U16" s="103"/>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row>
    <row r="17" spans="1:117" ht="18" customHeight="1" x14ac:dyDescent="0.25">
      <c r="A17" s="90"/>
      <c r="B17" s="104" t="s">
        <v>295</v>
      </c>
      <c r="C17" s="102"/>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105"/>
      <c r="CU17" s="105"/>
      <c r="CV17" s="105"/>
      <c r="CW17" s="105"/>
      <c r="CX17" s="105"/>
      <c r="CY17" s="105"/>
      <c r="CZ17" s="105"/>
      <c r="DA17" s="92"/>
      <c r="DB17" s="92"/>
      <c r="DC17" s="92"/>
      <c r="DD17" s="92"/>
      <c r="DE17" s="92"/>
      <c r="DF17" s="92"/>
      <c r="DG17" s="92"/>
      <c r="DH17" s="92"/>
      <c r="DI17" s="92"/>
      <c r="DJ17" s="92"/>
      <c r="DK17" s="92"/>
      <c r="DL17" s="92"/>
      <c r="DM17" s="92"/>
    </row>
    <row r="18" spans="1:117" ht="18" customHeight="1" x14ac:dyDescent="0.25">
      <c r="A18" s="90"/>
      <c r="C18" s="102"/>
      <c r="D18" s="102"/>
      <c r="E18" s="106"/>
      <c r="F18" s="106"/>
      <c r="G18" s="106"/>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row>
    <row r="19" spans="1:117" ht="18" customHeight="1" x14ac:dyDescent="0.25">
      <c r="A19" s="90"/>
      <c r="B19" s="107" t="s">
        <v>296</v>
      </c>
      <c r="C19" s="102"/>
      <c r="D19" s="108">
        <f>SUM(E19:CZ19)</f>
        <v>0</v>
      </c>
      <c r="E19" s="109">
        <f>Cashflow!D115</f>
        <v>0</v>
      </c>
      <c r="F19" s="109">
        <f>Cashflow!E115</f>
        <v>0</v>
      </c>
      <c r="G19" s="109">
        <f>Cashflow!F115</f>
        <v>0</v>
      </c>
      <c r="H19" s="109">
        <f>Cashflow!G115</f>
        <v>0</v>
      </c>
      <c r="I19" s="109">
        <f>Cashflow!H115</f>
        <v>0</v>
      </c>
      <c r="J19" s="109">
        <f>Cashflow!I115</f>
        <v>0</v>
      </c>
      <c r="K19" s="109">
        <f>Cashflow!J115</f>
        <v>0</v>
      </c>
      <c r="L19" s="109">
        <f>Cashflow!K115</f>
        <v>0</v>
      </c>
      <c r="M19" s="109">
        <f>Cashflow!L115</f>
        <v>0</v>
      </c>
      <c r="N19" s="109">
        <f>Cashflow!M115</f>
        <v>0</v>
      </c>
      <c r="O19" s="109">
        <f>Cashflow!N115</f>
        <v>0</v>
      </c>
      <c r="P19" s="109">
        <f>Cashflow!O115</f>
        <v>0</v>
      </c>
      <c r="Q19" s="109">
        <f>Cashflow!P115</f>
        <v>0</v>
      </c>
      <c r="R19" s="109">
        <f>Cashflow!Q115</f>
        <v>0</v>
      </c>
      <c r="S19" s="109">
        <f>Cashflow!R115</f>
        <v>0</v>
      </c>
      <c r="T19" s="109">
        <f>Cashflow!S115</f>
        <v>0</v>
      </c>
      <c r="U19" s="109">
        <f>Cashflow!T115</f>
        <v>0</v>
      </c>
      <c r="V19" s="109">
        <f>Cashflow!U115</f>
        <v>0</v>
      </c>
      <c r="W19" s="109">
        <f>Cashflow!V115</f>
        <v>0</v>
      </c>
      <c r="X19" s="109">
        <f>Cashflow!W115</f>
        <v>0</v>
      </c>
      <c r="Y19" s="109">
        <f>Cashflow!X115</f>
        <v>0</v>
      </c>
      <c r="Z19" s="109">
        <f>Cashflow!Y115</f>
        <v>0</v>
      </c>
      <c r="AA19" s="109">
        <f>Cashflow!Z115</f>
        <v>0</v>
      </c>
      <c r="AB19" s="109">
        <f>Cashflow!AA115</f>
        <v>0</v>
      </c>
      <c r="AC19" s="109">
        <f>Cashflow!AB115</f>
        <v>0</v>
      </c>
      <c r="AD19" s="109">
        <f>Cashflow!AC115</f>
        <v>0</v>
      </c>
      <c r="AE19" s="109">
        <f>Cashflow!AD115</f>
        <v>0</v>
      </c>
      <c r="AF19" s="109">
        <f>Cashflow!AE115</f>
        <v>0</v>
      </c>
      <c r="AG19" s="109">
        <f>Cashflow!AF115</f>
        <v>0</v>
      </c>
      <c r="AH19" s="109">
        <f>Cashflow!AG115</f>
        <v>0</v>
      </c>
      <c r="AI19" s="109">
        <f>Cashflow!AH115</f>
        <v>0</v>
      </c>
      <c r="AJ19" s="109">
        <f>Cashflow!AI115</f>
        <v>0</v>
      </c>
      <c r="AK19" s="109">
        <f>Cashflow!AJ115</f>
        <v>0</v>
      </c>
      <c r="AL19" s="109">
        <f>Cashflow!AK115</f>
        <v>0</v>
      </c>
      <c r="AM19" s="109">
        <f>Cashflow!AL115</f>
        <v>0</v>
      </c>
      <c r="AN19" s="109">
        <f>Cashflow!AM115</f>
        <v>0</v>
      </c>
      <c r="AO19" s="109">
        <f>Cashflow!AN115</f>
        <v>0</v>
      </c>
      <c r="AP19" s="109">
        <f>Cashflow!AO115</f>
        <v>0</v>
      </c>
      <c r="AQ19" s="109">
        <f>Cashflow!AP115</f>
        <v>0</v>
      </c>
      <c r="AR19" s="109">
        <f>Cashflow!AQ115</f>
        <v>0</v>
      </c>
      <c r="AS19" s="109">
        <f>Cashflow!AR115</f>
        <v>0</v>
      </c>
      <c r="AT19" s="109">
        <f>Cashflow!AS115</f>
        <v>0</v>
      </c>
      <c r="AU19" s="109">
        <f>Cashflow!AT115</f>
        <v>0</v>
      </c>
      <c r="AV19" s="109">
        <f>Cashflow!AU115</f>
        <v>0</v>
      </c>
      <c r="AW19" s="109">
        <f>Cashflow!AV115</f>
        <v>0</v>
      </c>
      <c r="AX19" s="109">
        <f>Cashflow!AW115</f>
        <v>0</v>
      </c>
      <c r="AY19" s="109">
        <f>Cashflow!AX115</f>
        <v>0</v>
      </c>
      <c r="AZ19" s="109">
        <f>Cashflow!AY115</f>
        <v>0</v>
      </c>
      <c r="BA19" s="109">
        <f>Cashflow!AZ115</f>
        <v>0</v>
      </c>
      <c r="BB19" s="109">
        <f>Cashflow!BA115</f>
        <v>0</v>
      </c>
      <c r="BC19" s="109">
        <f>Cashflow!BB115</f>
        <v>0</v>
      </c>
      <c r="BD19" s="109">
        <f>Cashflow!BC115</f>
        <v>0</v>
      </c>
      <c r="BE19" s="109">
        <f>Cashflow!BD115</f>
        <v>0</v>
      </c>
      <c r="BF19" s="109">
        <f>Cashflow!BE115</f>
        <v>0</v>
      </c>
      <c r="BG19" s="109">
        <f>Cashflow!BF115</f>
        <v>0</v>
      </c>
      <c r="BH19" s="109">
        <f>Cashflow!BG115</f>
        <v>0</v>
      </c>
      <c r="BI19" s="109">
        <f>Cashflow!BH115</f>
        <v>0</v>
      </c>
      <c r="BJ19" s="109">
        <f>Cashflow!BI115</f>
        <v>0</v>
      </c>
      <c r="BK19" s="109">
        <f>Cashflow!BJ115</f>
        <v>0</v>
      </c>
      <c r="BL19" s="109">
        <f>Cashflow!BK115</f>
        <v>0</v>
      </c>
      <c r="BM19" s="109">
        <f>Cashflow!BL115</f>
        <v>0</v>
      </c>
      <c r="BN19" s="109">
        <f>Cashflow!BM115</f>
        <v>0</v>
      </c>
      <c r="BO19" s="109">
        <f>Cashflow!BN115</f>
        <v>0</v>
      </c>
      <c r="BP19" s="109">
        <f>Cashflow!BO115</f>
        <v>0</v>
      </c>
      <c r="BQ19" s="109">
        <f>Cashflow!BP115</f>
        <v>0</v>
      </c>
      <c r="BR19" s="109">
        <f>Cashflow!BQ115</f>
        <v>0</v>
      </c>
      <c r="BS19" s="109">
        <f>Cashflow!BR115</f>
        <v>0</v>
      </c>
      <c r="BT19" s="109">
        <f>Cashflow!BS115</f>
        <v>0</v>
      </c>
      <c r="BU19" s="109">
        <f>Cashflow!BT115</f>
        <v>0</v>
      </c>
      <c r="BV19" s="109">
        <f>Cashflow!BU115</f>
        <v>0</v>
      </c>
      <c r="BW19" s="109">
        <f>Cashflow!BV115</f>
        <v>0</v>
      </c>
      <c r="BX19" s="109">
        <f>Cashflow!BW115</f>
        <v>0</v>
      </c>
      <c r="BY19" s="109">
        <f>Cashflow!BX115</f>
        <v>0</v>
      </c>
      <c r="BZ19" s="109">
        <f>Cashflow!BY115</f>
        <v>0</v>
      </c>
      <c r="CA19" s="109">
        <f>Cashflow!BZ115</f>
        <v>0</v>
      </c>
      <c r="CB19" s="109">
        <f>Cashflow!CA115</f>
        <v>0</v>
      </c>
      <c r="CC19" s="109">
        <f>Cashflow!CB115</f>
        <v>0</v>
      </c>
      <c r="CD19" s="109">
        <f>Cashflow!CC115</f>
        <v>0</v>
      </c>
      <c r="CE19" s="109">
        <f>Cashflow!CD115</f>
        <v>0</v>
      </c>
      <c r="CF19" s="109">
        <f>Cashflow!CE115</f>
        <v>0</v>
      </c>
      <c r="CG19" s="109">
        <f>Cashflow!CF115</f>
        <v>0</v>
      </c>
      <c r="CH19" s="109">
        <f>Cashflow!CG115</f>
        <v>0</v>
      </c>
      <c r="CI19" s="109">
        <f>Cashflow!CH115</f>
        <v>0</v>
      </c>
      <c r="CJ19" s="109">
        <f>Cashflow!CI115</f>
        <v>0</v>
      </c>
      <c r="CK19" s="109">
        <f>Cashflow!CJ115</f>
        <v>0</v>
      </c>
      <c r="CL19" s="109">
        <f>Cashflow!CK115</f>
        <v>0</v>
      </c>
      <c r="CM19" s="109">
        <f>Cashflow!CL115</f>
        <v>0</v>
      </c>
      <c r="CN19" s="109">
        <f>Cashflow!CM115</f>
        <v>0</v>
      </c>
      <c r="CO19" s="109">
        <f>Cashflow!CN115</f>
        <v>0</v>
      </c>
      <c r="CP19" s="109">
        <f>Cashflow!CO115</f>
        <v>0</v>
      </c>
      <c r="CQ19" s="109">
        <f>Cashflow!CP115</f>
        <v>0</v>
      </c>
      <c r="CR19" s="109">
        <f>Cashflow!CQ115</f>
        <v>0</v>
      </c>
      <c r="CS19" s="109">
        <f>Cashflow!CR115</f>
        <v>0</v>
      </c>
      <c r="CT19" s="109">
        <f>Cashflow!CS115</f>
        <v>0</v>
      </c>
      <c r="CU19" s="109">
        <f>Cashflow!CT115</f>
        <v>0</v>
      </c>
      <c r="CV19" s="109">
        <f>Cashflow!CU115</f>
        <v>0</v>
      </c>
      <c r="CW19" s="109">
        <f>Cashflow!CV115</f>
        <v>0</v>
      </c>
      <c r="CX19" s="109">
        <f>Cashflow!CW115</f>
        <v>0</v>
      </c>
      <c r="CY19" s="109">
        <f>Cashflow!CX115</f>
        <v>0</v>
      </c>
      <c r="CZ19" s="109">
        <f>Cashflow!CY115</f>
        <v>0</v>
      </c>
      <c r="DA19" s="92"/>
      <c r="DB19" s="92"/>
      <c r="DC19" s="92"/>
      <c r="DD19" s="92"/>
      <c r="DE19" s="92"/>
      <c r="DF19" s="92"/>
      <c r="DG19" s="92"/>
      <c r="DH19" s="92"/>
      <c r="DI19" s="92"/>
      <c r="DJ19" s="92"/>
      <c r="DK19" s="92"/>
      <c r="DL19" s="92"/>
      <c r="DM19" s="92"/>
    </row>
    <row r="20" spans="1:117" s="88" customFormat="1" ht="18" customHeight="1" x14ac:dyDescent="0.25">
      <c r="A20" s="90"/>
      <c r="B20" s="106"/>
      <c r="C20" s="102"/>
      <c r="D20" s="110"/>
      <c r="E20" s="110"/>
      <c r="F20" s="110"/>
      <c r="G20" s="110"/>
      <c r="H20" s="89"/>
      <c r="I20" s="89"/>
      <c r="J20" s="89"/>
      <c r="K20" s="89"/>
      <c r="L20" s="89"/>
      <c r="M20" s="89"/>
      <c r="N20" s="89"/>
      <c r="O20" s="89"/>
      <c r="P20" s="89"/>
      <c r="Q20" s="89"/>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row>
    <row r="21" spans="1:117" ht="18" customHeight="1" x14ac:dyDescent="0.25">
      <c r="A21" s="90"/>
      <c r="C21" s="102"/>
      <c r="D21" s="10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row>
    <row r="22" spans="1:117" ht="18" customHeight="1" x14ac:dyDescent="0.25">
      <c r="A22" s="90"/>
      <c r="B22" s="107" t="s">
        <v>297</v>
      </c>
      <c r="C22" s="102"/>
      <c r="D22" s="111">
        <f>SUM(E22:CZ22)</f>
        <v>0</v>
      </c>
      <c r="E22" s="109">
        <f t="shared" ref="E22:AJ22" si="6">E14*E19</f>
        <v>0</v>
      </c>
      <c r="F22" s="109">
        <f t="shared" si="6"/>
        <v>0</v>
      </c>
      <c r="G22" s="109">
        <f t="shared" si="6"/>
        <v>0</v>
      </c>
      <c r="H22" s="109">
        <f t="shared" si="6"/>
        <v>0</v>
      </c>
      <c r="I22" s="109">
        <f t="shared" si="6"/>
        <v>0</v>
      </c>
      <c r="J22" s="109">
        <f t="shared" si="6"/>
        <v>0</v>
      </c>
      <c r="K22" s="109">
        <f t="shared" si="6"/>
        <v>0</v>
      </c>
      <c r="L22" s="109">
        <f t="shared" si="6"/>
        <v>0</v>
      </c>
      <c r="M22" s="109">
        <f t="shared" si="6"/>
        <v>0</v>
      </c>
      <c r="N22" s="109">
        <f t="shared" si="6"/>
        <v>0</v>
      </c>
      <c r="O22" s="109">
        <f t="shared" si="6"/>
        <v>0</v>
      </c>
      <c r="P22" s="109">
        <f t="shared" si="6"/>
        <v>0</v>
      </c>
      <c r="Q22" s="109">
        <f t="shared" si="6"/>
        <v>0</v>
      </c>
      <c r="R22" s="109">
        <f t="shared" si="6"/>
        <v>0</v>
      </c>
      <c r="S22" s="109">
        <f t="shared" si="6"/>
        <v>0</v>
      </c>
      <c r="T22" s="109">
        <f t="shared" si="6"/>
        <v>0</v>
      </c>
      <c r="U22" s="109">
        <f t="shared" si="6"/>
        <v>0</v>
      </c>
      <c r="V22" s="109">
        <f t="shared" si="6"/>
        <v>0</v>
      </c>
      <c r="W22" s="109">
        <f t="shared" si="6"/>
        <v>0</v>
      </c>
      <c r="X22" s="109">
        <f t="shared" si="6"/>
        <v>0</v>
      </c>
      <c r="Y22" s="109">
        <f t="shared" si="6"/>
        <v>0</v>
      </c>
      <c r="Z22" s="109">
        <f t="shared" si="6"/>
        <v>0</v>
      </c>
      <c r="AA22" s="109">
        <f t="shared" si="6"/>
        <v>0</v>
      </c>
      <c r="AB22" s="109">
        <f t="shared" si="6"/>
        <v>0</v>
      </c>
      <c r="AC22" s="109">
        <f t="shared" si="6"/>
        <v>0</v>
      </c>
      <c r="AD22" s="109">
        <f t="shared" si="6"/>
        <v>0</v>
      </c>
      <c r="AE22" s="109">
        <f t="shared" si="6"/>
        <v>0</v>
      </c>
      <c r="AF22" s="109">
        <f t="shared" si="6"/>
        <v>0</v>
      </c>
      <c r="AG22" s="109">
        <f t="shared" si="6"/>
        <v>0</v>
      </c>
      <c r="AH22" s="109">
        <f t="shared" si="6"/>
        <v>0</v>
      </c>
      <c r="AI22" s="109">
        <f t="shared" si="6"/>
        <v>0</v>
      </c>
      <c r="AJ22" s="109">
        <f t="shared" si="6"/>
        <v>0</v>
      </c>
      <c r="AK22" s="109">
        <f t="shared" ref="AK22:BP22" si="7">AK14*AK19</f>
        <v>0</v>
      </c>
      <c r="AL22" s="109">
        <f t="shared" si="7"/>
        <v>0</v>
      </c>
      <c r="AM22" s="109">
        <f t="shared" si="7"/>
        <v>0</v>
      </c>
      <c r="AN22" s="109">
        <f t="shared" si="7"/>
        <v>0</v>
      </c>
      <c r="AO22" s="109">
        <f t="shared" si="7"/>
        <v>0</v>
      </c>
      <c r="AP22" s="109">
        <f t="shared" si="7"/>
        <v>0</v>
      </c>
      <c r="AQ22" s="109">
        <f t="shared" si="7"/>
        <v>0</v>
      </c>
      <c r="AR22" s="109">
        <f t="shared" si="7"/>
        <v>0</v>
      </c>
      <c r="AS22" s="109">
        <f t="shared" si="7"/>
        <v>0</v>
      </c>
      <c r="AT22" s="109">
        <f t="shared" si="7"/>
        <v>0</v>
      </c>
      <c r="AU22" s="109">
        <f t="shared" si="7"/>
        <v>0</v>
      </c>
      <c r="AV22" s="109">
        <f t="shared" si="7"/>
        <v>0</v>
      </c>
      <c r="AW22" s="109">
        <f t="shared" si="7"/>
        <v>0</v>
      </c>
      <c r="AX22" s="109">
        <f t="shared" si="7"/>
        <v>0</v>
      </c>
      <c r="AY22" s="109">
        <f t="shared" si="7"/>
        <v>0</v>
      </c>
      <c r="AZ22" s="109">
        <f t="shared" si="7"/>
        <v>0</v>
      </c>
      <c r="BA22" s="109">
        <f t="shared" si="7"/>
        <v>0</v>
      </c>
      <c r="BB22" s="109">
        <f t="shared" si="7"/>
        <v>0</v>
      </c>
      <c r="BC22" s="109">
        <f t="shared" si="7"/>
        <v>0</v>
      </c>
      <c r="BD22" s="109">
        <f t="shared" si="7"/>
        <v>0</v>
      </c>
      <c r="BE22" s="109">
        <f t="shared" si="7"/>
        <v>0</v>
      </c>
      <c r="BF22" s="109">
        <f t="shared" si="7"/>
        <v>0</v>
      </c>
      <c r="BG22" s="109">
        <f t="shared" si="7"/>
        <v>0</v>
      </c>
      <c r="BH22" s="109">
        <f t="shared" si="7"/>
        <v>0</v>
      </c>
      <c r="BI22" s="109">
        <f t="shared" si="7"/>
        <v>0</v>
      </c>
      <c r="BJ22" s="109">
        <f t="shared" si="7"/>
        <v>0</v>
      </c>
      <c r="BK22" s="109">
        <f t="shared" si="7"/>
        <v>0</v>
      </c>
      <c r="BL22" s="109">
        <f t="shared" si="7"/>
        <v>0</v>
      </c>
      <c r="BM22" s="109">
        <f t="shared" si="7"/>
        <v>0</v>
      </c>
      <c r="BN22" s="109">
        <f t="shared" si="7"/>
        <v>0</v>
      </c>
      <c r="BO22" s="109">
        <f t="shared" si="7"/>
        <v>0</v>
      </c>
      <c r="BP22" s="109">
        <f t="shared" si="7"/>
        <v>0</v>
      </c>
      <c r="BQ22" s="109">
        <f t="shared" ref="BQ22:CZ22" si="8">BQ14*BQ19</f>
        <v>0</v>
      </c>
      <c r="BR22" s="109">
        <f t="shared" si="8"/>
        <v>0</v>
      </c>
      <c r="BS22" s="109">
        <f t="shared" si="8"/>
        <v>0</v>
      </c>
      <c r="BT22" s="109">
        <f t="shared" si="8"/>
        <v>0</v>
      </c>
      <c r="BU22" s="109">
        <f t="shared" si="8"/>
        <v>0</v>
      </c>
      <c r="BV22" s="109">
        <f t="shared" si="8"/>
        <v>0</v>
      </c>
      <c r="BW22" s="109">
        <f t="shared" si="8"/>
        <v>0</v>
      </c>
      <c r="BX22" s="109">
        <f t="shared" si="8"/>
        <v>0</v>
      </c>
      <c r="BY22" s="109">
        <f t="shared" si="8"/>
        <v>0</v>
      </c>
      <c r="BZ22" s="109">
        <f t="shared" si="8"/>
        <v>0</v>
      </c>
      <c r="CA22" s="109">
        <f t="shared" si="8"/>
        <v>0</v>
      </c>
      <c r="CB22" s="109">
        <f t="shared" si="8"/>
        <v>0</v>
      </c>
      <c r="CC22" s="109">
        <f t="shared" si="8"/>
        <v>0</v>
      </c>
      <c r="CD22" s="109">
        <f t="shared" si="8"/>
        <v>0</v>
      </c>
      <c r="CE22" s="109">
        <f t="shared" si="8"/>
        <v>0</v>
      </c>
      <c r="CF22" s="109">
        <f t="shared" si="8"/>
        <v>0</v>
      </c>
      <c r="CG22" s="109">
        <f t="shared" si="8"/>
        <v>0</v>
      </c>
      <c r="CH22" s="109">
        <f t="shared" si="8"/>
        <v>0</v>
      </c>
      <c r="CI22" s="109">
        <f t="shared" si="8"/>
        <v>0</v>
      </c>
      <c r="CJ22" s="109">
        <f t="shared" si="8"/>
        <v>0</v>
      </c>
      <c r="CK22" s="109">
        <f t="shared" si="8"/>
        <v>0</v>
      </c>
      <c r="CL22" s="109">
        <f t="shared" si="8"/>
        <v>0</v>
      </c>
      <c r="CM22" s="109">
        <f t="shared" si="8"/>
        <v>0</v>
      </c>
      <c r="CN22" s="109">
        <f t="shared" si="8"/>
        <v>0</v>
      </c>
      <c r="CO22" s="109">
        <f t="shared" si="8"/>
        <v>0</v>
      </c>
      <c r="CP22" s="109">
        <f t="shared" si="8"/>
        <v>0</v>
      </c>
      <c r="CQ22" s="109">
        <f t="shared" si="8"/>
        <v>0</v>
      </c>
      <c r="CR22" s="109">
        <f t="shared" si="8"/>
        <v>0</v>
      </c>
      <c r="CS22" s="109">
        <f t="shared" si="8"/>
        <v>0</v>
      </c>
      <c r="CT22" s="109">
        <f t="shared" si="8"/>
        <v>0</v>
      </c>
      <c r="CU22" s="109">
        <f t="shared" si="8"/>
        <v>0</v>
      </c>
      <c r="CV22" s="109">
        <f t="shared" si="8"/>
        <v>0</v>
      </c>
      <c r="CW22" s="109">
        <f t="shared" si="8"/>
        <v>0</v>
      </c>
      <c r="CX22" s="109">
        <f t="shared" si="8"/>
        <v>0</v>
      </c>
      <c r="CY22" s="109">
        <f t="shared" si="8"/>
        <v>0</v>
      </c>
      <c r="CZ22" s="109">
        <f t="shared" si="8"/>
        <v>0</v>
      </c>
      <c r="DA22" s="92"/>
      <c r="DB22" s="92"/>
      <c r="DC22" s="92"/>
      <c r="DD22" s="92"/>
      <c r="DE22" s="92"/>
      <c r="DF22" s="92"/>
      <c r="DG22" s="92"/>
      <c r="DH22" s="92"/>
      <c r="DI22" s="92"/>
      <c r="DJ22" s="92"/>
      <c r="DK22" s="92"/>
      <c r="DL22" s="92"/>
      <c r="DM22" s="92"/>
    </row>
    <row r="23" spans="1:117" ht="18" customHeight="1" x14ac:dyDescent="0.25">
      <c r="A23" s="90"/>
      <c r="B23" s="106"/>
      <c r="C23" s="102"/>
      <c r="D23" s="112"/>
      <c r="E23" s="112"/>
      <c r="F23" s="112"/>
      <c r="G23" s="11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row>
    <row r="24" spans="1:117" ht="18" customHeight="1" x14ac:dyDescent="0.25">
      <c r="A24" s="90"/>
      <c r="C24" s="102"/>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c r="BZ24" s="105"/>
      <c r="CA24" s="105"/>
      <c r="CB24" s="105"/>
      <c r="CC24" s="105"/>
      <c r="CD24" s="105"/>
      <c r="CE24" s="105"/>
      <c r="CF24" s="105"/>
      <c r="CG24" s="105"/>
      <c r="CH24" s="105"/>
      <c r="CI24" s="105"/>
      <c r="CJ24" s="105"/>
      <c r="CK24" s="105"/>
      <c r="CL24" s="105"/>
      <c r="CM24" s="105"/>
      <c r="CN24" s="105"/>
      <c r="CO24" s="105"/>
      <c r="CP24" s="105"/>
      <c r="CQ24" s="105"/>
      <c r="CR24" s="105"/>
      <c r="CS24" s="105"/>
      <c r="CT24" s="105"/>
      <c r="CU24" s="105"/>
      <c r="CV24" s="105"/>
      <c r="CW24" s="105"/>
      <c r="CX24" s="105"/>
      <c r="CY24" s="105"/>
      <c r="CZ24" s="105"/>
      <c r="DA24" s="92"/>
      <c r="DB24" s="92"/>
      <c r="DC24" s="92"/>
      <c r="DD24" s="92"/>
      <c r="DE24" s="92"/>
      <c r="DF24" s="92"/>
      <c r="DG24" s="92"/>
      <c r="DH24" s="92"/>
      <c r="DI24" s="92"/>
      <c r="DJ24" s="92"/>
      <c r="DK24" s="92"/>
      <c r="DL24" s="92"/>
      <c r="DM24" s="92"/>
    </row>
    <row r="25" spans="1:117" ht="18" customHeight="1" x14ac:dyDescent="0.25">
      <c r="A25" s="90"/>
      <c r="B25" s="104" t="s">
        <v>298</v>
      </c>
      <c r="C25" s="102"/>
      <c r="D25" s="105"/>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row>
    <row r="26" spans="1:117" ht="18" customHeight="1" x14ac:dyDescent="0.25">
      <c r="A26" s="90"/>
      <c r="B26" s="107" t="s">
        <v>299</v>
      </c>
      <c r="C26" s="102"/>
      <c r="D26" s="111">
        <f>SUM(E26:CZ26)</f>
        <v>1695</v>
      </c>
      <c r="E26" s="109">
        <f>Cashflow!D97</f>
        <v>1695</v>
      </c>
      <c r="F26" s="109">
        <f>Cashflow!E97</f>
        <v>0</v>
      </c>
      <c r="G26" s="109">
        <f>Cashflow!F97</f>
        <v>0</v>
      </c>
      <c r="H26" s="109">
        <f>Cashflow!G97</f>
        <v>0</v>
      </c>
      <c r="I26" s="109">
        <f>Cashflow!H97</f>
        <v>0</v>
      </c>
      <c r="J26" s="109">
        <f>Cashflow!I97</f>
        <v>0</v>
      </c>
      <c r="K26" s="109">
        <f>Cashflow!J97</f>
        <v>0</v>
      </c>
      <c r="L26" s="109">
        <f>Cashflow!K97</f>
        <v>0</v>
      </c>
      <c r="M26" s="109">
        <f>Cashflow!L97</f>
        <v>0</v>
      </c>
      <c r="N26" s="109">
        <f>Cashflow!M97</f>
        <v>0</v>
      </c>
      <c r="O26" s="109">
        <f>Cashflow!N97</f>
        <v>0</v>
      </c>
      <c r="P26" s="109">
        <f>Cashflow!O97</f>
        <v>0</v>
      </c>
      <c r="Q26" s="109">
        <f>Cashflow!P97</f>
        <v>0</v>
      </c>
      <c r="R26" s="109">
        <f>Cashflow!Q97</f>
        <v>0</v>
      </c>
      <c r="S26" s="109">
        <f>Cashflow!R97</f>
        <v>0</v>
      </c>
      <c r="T26" s="109">
        <f>Cashflow!S97</f>
        <v>0</v>
      </c>
      <c r="U26" s="109">
        <f>Cashflow!T97</f>
        <v>0</v>
      </c>
      <c r="V26" s="109">
        <f>Cashflow!U97</f>
        <v>0</v>
      </c>
      <c r="W26" s="109">
        <f>Cashflow!V97</f>
        <v>0</v>
      </c>
      <c r="X26" s="109">
        <f>Cashflow!W97</f>
        <v>0</v>
      </c>
      <c r="Y26" s="109">
        <f>Cashflow!X97</f>
        <v>0</v>
      </c>
      <c r="Z26" s="109">
        <f>Cashflow!Y97</f>
        <v>0</v>
      </c>
      <c r="AA26" s="109">
        <f>Cashflow!Z97</f>
        <v>0</v>
      </c>
      <c r="AB26" s="109">
        <f>Cashflow!AA97</f>
        <v>0</v>
      </c>
      <c r="AC26" s="109">
        <f>Cashflow!AB97</f>
        <v>0</v>
      </c>
      <c r="AD26" s="109">
        <f>Cashflow!AC97</f>
        <v>0</v>
      </c>
      <c r="AE26" s="109">
        <f>Cashflow!AD97</f>
        <v>0</v>
      </c>
      <c r="AF26" s="109">
        <f>Cashflow!AE97</f>
        <v>0</v>
      </c>
      <c r="AG26" s="109">
        <f>Cashflow!AF97</f>
        <v>0</v>
      </c>
      <c r="AH26" s="109">
        <f>Cashflow!AG97</f>
        <v>0</v>
      </c>
      <c r="AI26" s="109">
        <f>Cashflow!AH97</f>
        <v>0</v>
      </c>
      <c r="AJ26" s="109">
        <f>Cashflow!AI97</f>
        <v>0</v>
      </c>
      <c r="AK26" s="109">
        <f>Cashflow!AJ97</f>
        <v>0</v>
      </c>
      <c r="AL26" s="109">
        <f>Cashflow!AK97</f>
        <v>0</v>
      </c>
      <c r="AM26" s="109">
        <f>Cashflow!AL97</f>
        <v>0</v>
      </c>
      <c r="AN26" s="109">
        <f>Cashflow!AM97</f>
        <v>0</v>
      </c>
      <c r="AO26" s="109">
        <f>Cashflow!AN97</f>
        <v>0</v>
      </c>
      <c r="AP26" s="109">
        <f>Cashflow!AO97</f>
        <v>0</v>
      </c>
      <c r="AQ26" s="109">
        <f>Cashflow!AP97</f>
        <v>0</v>
      </c>
      <c r="AR26" s="109">
        <f>Cashflow!AQ97</f>
        <v>0</v>
      </c>
      <c r="AS26" s="109">
        <f>Cashflow!AR97</f>
        <v>0</v>
      </c>
      <c r="AT26" s="109">
        <f>Cashflow!AS97</f>
        <v>0</v>
      </c>
      <c r="AU26" s="109">
        <f>Cashflow!AT97</f>
        <v>0</v>
      </c>
      <c r="AV26" s="109">
        <f>Cashflow!AU97</f>
        <v>0</v>
      </c>
      <c r="AW26" s="109">
        <f>Cashflow!AV97</f>
        <v>0</v>
      </c>
      <c r="AX26" s="109">
        <f>Cashflow!AW97</f>
        <v>0</v>
      </c>
      <c r="AY26" s="109">
        <f>Cashflow!AX97</f>
        <v>0</v>
      </c>
      <c r="AZ26" s="109">
        <f>Cashflow!AY97</f>
        <v>0</v>
      </c>
      <c r="BA26" s="109">
        <f>Cashflow!AZ97</f>
        <v>0</v>
      </c>
      <c r="BB26" s="109">
        <f>Cashflow!BA97</f>
        <v>0</v>
      </c>
      <c r="BC26" s="109">
        <f>Cashflow!BB97</f>
        <v>0</v>
      </c>
      <c r="BD26" s="109">
        <f>Cashflow!BC97</f>
        <v>0</v>
      </c>
      <c r="BE26" s="109">
        <f>Cashflow!BD97</f>
        <v>0</v>
      </c>
      <c r="BF26" s="109">
        <f>Cashflow!BE97</f>
        <v>0</v>
      </c>
      <c r="BG26" s="109">
        <f>Cashflow!BF97</f>
        <v>0</v>
      </c>
      <c r="BH26" s="109">
        <f>Cashflow!BG97</f>
        <v>0</v>
      </c>
      <c r="BI26" s="109">
        <f>Cashflow!BH97</f>
        <v>0</v>
      </c>
      <c r="BJ26" s="109">
        <f>Cashflow!BI97</f>
        <v>0</v>
      </c>
      <c r="BK26" s="109">
        <f>Cashflow!BJ97</f>
        <v>0</v>
      </c>
      <c r="BL26" s="109">
        <f>Cashflow!BK97</f>
        <v>0</v>
      </c>
      <c r="BM26" s="109">
        <f>Cashflow!BL97</f>
        <v>0</v>
      </c>
      <c r="BN26" s="109">
        <f>Cashflow!BM97</f>
        <v>0</v>
      </c>
      <c r="BO26" s="109">
        <f>Cashflow!BN97</f>
        <v>0</v>
      </c>
      <c r="BP26" s="109">
        <f>Cashflow!BO97</f>
        <v>0</v>
      </c>
      <c r="BQ26" s="109">
        <f>Cashflow!BP97</f>
        <v>0</v>
      </c>
      <c r="BR26" s="109">
        <f>Cashflow!BQ97</f>
        <v>0</v>
      </c>
      <c r="BS26" s="109">
        <f>Cashflow!BR97</f>
        <v>0</v>
      </c>
      <c r="BT26" s="109">
        <f>Cashflow!BS97</f>
        <v>0</v>
      </c>
      <c r="BU26" s="109">
        <f>Cashflow!BT97</f>
        <v>0</v>
      </c>
      <c r="BV26" s="109">
        <f>Cashflow!BU97</f>
        <v>0</v>
      </c>
      <c r="BW26" s="109">
        <f>Cashflow!BV97</f>
        <v>0</v>
      </c>
      <c r="BX26" s="109">
        <f>Cashflow!BW97</f>
        <v>0</v>
      </c>
      <c r="BY26" s="109">
        <f>Cashflow!BX97</f>
        <v>0</v>
      </c>
      <c r="BZ26" s="109">
        <f>Cashflow!BY97</f>
        <v>0</v>
      </c>
      <c r="CA26" s="109">
        <f>Cashflow!BZ97</f>
        <v>0</v>
      </c>
      <c r="CB26" s="109">
        <f>Cashflow!CA97</f>
        <v>0</v>
      </c>
      <c r="CC26" s="109">
        <f>Cashflow!CB97</f>
        <v>0</v>
      </c>
      <c r="CD26" s="109">
        <f>Cashflow!CC97</f>
        <v>0</v>
      </c>
      <c r="CE26" s="109">
        <f>Cashflow!CD97</f>
        <v>0</v>
      </c>
      <c r="CF26" s="109">
        <f>Cashflow!CE97</f>
        <v>0</v>
      </c>
      <c r="CG26" s="109">
        <f>Cashflow!CF97</f>
        <v>0</v>
      </c>
      <c r="CH26" s="109">
        <f>Cashflow!CG97</f>
        <v>0</v>
      </c>
      <c r="CI26" s="109">
        <f>Cashflow!CH97</f>
        <v>0</v>
      </c>
      <c r="CJ26" s="109">
        <f>Cashflow!CI97</f>
        <v>0</v>
      </c>
      <c r="CK26" s="109">
        <f>Cashflow!CJ97</f>
        <v>0</v>
      </c>
      <c r="CL26" s="109">
        <f>Cashflow!CK97</f>
        <v>0</v>
      </c>
      <c r="CM26" s="109">
        <f>Cashflow!CL97</f>
        <v>0</v>
      </c>
      <c r="CN26" s="109">
        <f>Cashflow!CM97</f>
        <v>0</v>
      </c>
      <c r="CO26" s="109">
        <f>Cashflow!CN97</f>
        <v>0</v>
      </c>
      <c r="CP26" s="109">
        <f>Cashflow!CO97</f>
        <v>0</v>
      </c>
      <c r="CQ26" s="109">
        <f>Cashflow!CP97</f>
        <v>0</v>
      </c>
      <c r="CR26" s="109">
        <f>Cashflow!CQ97</f>
        <v>0</v>
      </c>
      <c r="CS26" s="109">
        <f>Cashflow!CR97</f>
        <v>0</v>
      </c>
      <c r="CT26" s="109">
        <f>Cashflow!CS97</f>
        <v>0</v>
      </c>
      <c r="CU26" s="109">
        <f>Cashflow!CT97</f>
        <v>0</v>
      </c>
      <c r="CV26" s="109">
        <f>Cashflow!CU97</f>
        <v>0</v>
      </c>
      <c r="CW26" s="109">
        <f>Cashflow!CV97</f>
        <v>0</v>
      </c>
      <c r="CX26" s="109">
        <f>Cashflow!CW97</f>
        <v>0</v>
      </c>
      <c r="CY26" s="109">
        <f>Cashflow!CX97</f>
        <v>0</v>
      </c>
      <c r="CZ26" s="109">
        <f>Cashflow!CY97</f>
        <v>0</v>
      </c>
      <c r="DA26" s="92"/>
      <c r="DB26" s="92"/>
      <c r="DC26" s="92"/>
      <c r="DD26" s="92"/>
      <c r="DE26" s="92"/>
      <c r="DF26" s="92"/>
      <c r="DG26" s="92"/>
      <c r="DH26" s="92"/>
      <c r="DI26" s="92"/>
      <c r="DJ26" s="92"/>
      <c r="DK26" s="92"/>
      <c r="DL26" s="92"/>
      <c r="DM26" s="92"/>
    </row>
    <row r="27" spans="1:117" s="88" customFormat="1" ht="18" customHeight="1" x14ac:dyDescent="0.25">
      <c r="A27" s="90"/>
      <c r="B27" s="113"/>
      <c r="C27" s="102"/>
      <c r="D27" s="112"/>
      <c r="E27" s="112"/>
      <c r="F27" s="112"/>
      <c r="G27" s="112"/>
      <c r="H27" s="89"/>
      <c r="I27" s="89"/>
      <c r="J27" s="89"/>
      <c r="K27" s="89"/>
      <c r="L27" s="89"/>
      <c r="M27" s="89"/>
      <c r="N27" s="89"/>
      <c r="O27" s="89"/>
      <c r="P27" s="89"/>
      <c r="Q27" s="89"/>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row>
    <row r="28" spans="1:117" ht="18" customHeight="1" x14ac:dyDescent="0.25">
      <c r="A28" s="90"/>
      <c r="B28" s="113"/>
      <c r="C28" s="102"/>
      <c r="D28" s="10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row>
    <row r="29" spans="1:117" ht="18" customHeight="1" x14ac:dyDescent="0.25">
      <c r="A29" s="90"/>
      <c r="B29" s="107" t="s">
        <v>300</v>
      </c>
      <c r="C29" s="102"/>
      <c r="D29" s="111">
        <f>SUM(E29:CZ29)</f>
        <v>1695</v>
      </c>
      <c r="E29" s="109">
        <f t="shared" ref="E29:AJ29" si="9">E14*E26</f>
        <v>1695</v>
      </c>
      <c r="F29" s="109">
        <f t="shared" si="9"/>
        <v>0</v>
      </c>
      <c r="G29" s="109">
        <f t="shared" si="9"/>
        <v>0</v>
      </c>
      <c r="H29" s="109">
        <f t="shared" si="9"/>
        <v>0</v>
      </c>
      <c r="I29" s="109">
        <f t="shared" si="9"/>
        <v>0</v>
      </c>
      <c r="J29" s="109">
        <f t="shared" si="9"/>
        <v>0</v>
      </c>
      <c r="K29" s="109">
        <f t="shared" si="9"/>
        <v>0</v>
      </c>
      <c r="L29" s="109">
        <f t="shared" si="9"/>
        <v>0</v>
      </c>
      <c r="M29" s="109">
        <f t="shared" si="9"/>
        <v>0</v>
      </c>
      <c r="N29" s="109">
        <f t="shared" si="9"/>
        <v>0</v>
      </c>
      <c r="O29" s="109">
        <f t="shared" si="9"/>
        <v>0</v>
      </c>
      <c r="P29" s="109">
        <f t="shared" si="9"/>
        <v>0</v>
      </c>
      <c r="Q29" s="109">
        <f t="shared" si="9"/>
        <v>0</v>
      </c>
      <c r="R29" s="109">
        <f t="shared" si="9"/>
        <v>0</v>
      </c>
      <c r="S29" s="109">
        <f t="shared" si="9"/>
        <v>0</v>
      </c>
      <c r="T29" s="109">
        <f t="shared" si="9"/>
        <v>0</v>
      </c>
      <c r="U29" s="109">
        <f t="shared" si="9"/>
        <v>0</v>
      </c>
      <c r="V29" s="109">
        <f t="shared" si="9"/>
        <v>0</v>
      </c>
      <c r="W29" s="109">
        <f t="shared" si="9"/>
        <v>0</v>
      </c>
      <c r="X29" s="109">
        <f t="shared" si="9"/>
        <v>0</v>
      </c>
      <c r="Y29" s="109">
        <f t="shared" si="9"/>
        <v>0</v>
      </c>
      <c r="Z29" s="109">
        <f t="shared" si="9"/>
        <v>0</v>
      </c>
      <c r="AA29" s="109">
        <f t="shared" si="9"/>
        <v>0</v>
      </c>
      <c r="AB29" s="109">
        <f t="shared" si="9"/>
        <v>0</v>
      </c>
      <c r="AC29" s="109">
        <f t="shared" si="9"/>
        <v>0</v>
      </c>
      <c r="AD29" s="109">
        <f t="shared" si="9"/>
        <v>0</v>
      </c>
      <c r="AE29" s="109">
        <f t="shared" si="9"/>
        <v>0</v>
      </c>
      <c r="AF29" s="109">
        <f t="shared" si="9"/>
        <v>0</v>
      </c>
      <c r="AG29" s="109">
        <f t="shared" si="9"/>
        <v>0</v>
      </c>
      <c r="AH29" s="109">
        <f t="shared" si="9"/>
        <v>0</v>
      </c>
      <c r="AI29" s="109">
        <f t="shared" si="9"/>
        <v>0</v>
      </c>
      <c r="AJ29" s="109">
        <f t="shared" si="9"/>
        <v>0</v>
      </c>
      <c r="AK29" s="109">
        <f t="shared" ref="AK29:BP29" si="10">AK14*AK26</f>
        <v>0</v>
      </c>
      <c r="AL29" s="109">
        <f t="shared" si="10"/>
        <v>0</v>
      </c>
      <c r="AM29" s="109">
        <f t="shared" si="10"/>
        <v>0</v>
      </c>
      <c r="AN29" s="109">
        <f t="shared" si="10"/>
        <v>0</v>
      </c>
      <c r="AO29" s="109">
        <f t="shared" si="10"/>
        <v>0</v>
      </c>
      <c r="AP29" s="109">
        <f t="shared" si="10"/>
        <v>0</v>
      </c>
      <c r="AQ29" s="109">
        <f t="shared" si="10"/>
        <v>0</v>
      </c>
      <c r="AR29" s="109">
        <f t="shared" si="10"/>
        <v>0</v>
      </c>
      <c r="AS29" s="109">
        <f t="shared" si="10"/>
        <v>0</v>
      </c>
      <c r="AT29" s="109">
        <f t="shared" si="10"/>
        <v>0</v>
      </c>
      <c r="AU29" s="109">
        <f t="shared" si="10"/>
        <v>0</v>
      </c>
      <c r="AV29" s="109">
        <f t="shared" si="10"/>
        <v>0</v>
      </c>
      <c r="AW29" s="109">
        <f t="shared" si="10"/>
        <v>0</v>
      </c>
      <c r="AX29" s="109">
        <f t="shared" si="10"/>
        <v>0</v>
      </c>
      <c r="AY29" s="109">
        <f t="shared" si="10"/>
        <v>0</v>
      </c>
      <c r="AZ29" s="109">
        <f t="shared" si="10"/>
        <v>0</v>
      </c>
      <c r="BA29" s="109">
        <f t="shared" si="10"/>
        <v>0</v>
      </c>
      <c r="BB29" s="109">
        <f t="shared" si="10"/>
        <v>0</v>
      </c>
      <c r="BC29" s="109">
        <f t="shared" si="10"/>
        <v>0</v>
      </c>
      <c r="BD29" s="109">
        <f t="shared" si="10"/>
        <v>0</v>
      </c>
      <c r="BE29" s="109">
        <f t="shared" si="10"/>
        <v>0</v>
      </c>
      <c r="BF29" s="109">
        <f t="shared" si="10"/>
        <v>0</v>
      </c>
      <c r="BG29" s="109">
        <f t="shared" si="10"/>
        <v>0</v>
      </c>
      <c r="BH29" s="109">
        <f t="shared" si="10"/>
        <v>0</v>
      </c>
      <c r="BI29" s="109">
        <f t="shared" si="10"/>
        <v>0</v>
      </c>
      <c r="BJ29" s="109">
        <f t="shared" si="10"/>
        <v>0</v>
      </c>
      <c r="BK29" s="109">
        <f t="shared" si="10"/>
        <v>0</v>
      </c>
      <c r="BL29" s="109">
        <f t="shared" si="10"/>
        <v>0</v>
      </c>
      <c r="BM29" s="109">
        <f t="shared" si="10"/>
        <v>0</v>
      </c>
      <c r="BN29" s="109">
        <f t="shared" si="10"/>
        <v>0</v>
      </c>
      <c r="BO29" s="109">
        <f t="shared" si="10"/>
        <v>0</v>
      </c>
      <c r="BP29" s="109">
        <f t="shared" si="10"/>
        <v>0</v>
      </c>
      <c r="BQ29" s="109">
        <f t="shared" ref="BQ29:CZ29" si="11">BQ14*BQ26</f>
        <v>0</v>
      </c>
      <c r="BR29" s="109">
        <f t="shared" si="11"/>
        <v>0</v>
      </c>
      <c r="BS29" s="109">
        <f t="shared" si="11"/>
        <v>0</v>
      </c>
      <c r="BT29" s="109">
        <f t="shared" si="11"/>
        <v>0</v>
      </c>
      <c r="BU29" s="109">
        <f t="shared" si="11"/>
        <v>0</v>
      </c>
      <c r="BV29" s="109">
        <f t="shared" si="11"/>
        <v>0</v>
      </c>
      <c r="BW29" s="109">
        <f t="shared" si="11"/>
        <v>0</v>
      </c>
      <c r="BX29" s="109">
        <f t="shared" si="11"/>
        <v>0</v>
      </c>
      <c r="BY29" s="109">
        <f t="shared" si="11"/>
        <v>0</v>
      </c>
      <c r="BZ29" s="109">
        <f t="shared" si="11"/>
        <v>0</v>
      </c>
      <c r="CA29" s="109">
        <f t="shared" si="11"/>
        <v>0</v>
      </c>
      <c r="CB29" s="109">
        <f t="shared" si="11"/>
        <v>0</v>
      </c>
      <c r="CC29" s="109">
        <f t="shared" si="11"/>
        <v>0</v>
      </c>
      <c r="CD29" s="109">
        <f t="shared" si="11"/>
        <v>0</v>
      </c>
      <c r="CE29" s="109">
        <f t="shared" si="11"/>
        <v>0</v>
      </c>
      <c r="CF29" s="109">
        <f t="shared" si="11"/>
        <v>0</v>
      </c>
      <c r="CG29" s="109">
        <f t="shared" si="11"/>
        <v>0</v>
      </c>
      <c r="CH29" s="109">
        <f t="shared" si="11"/>
        <v>0</v>
      </c>
      <c r="CI29" s="109">
        <f t="shared" si="11"/>
        <v>0</v>
      </c>
      <c r="CJ29" s="109">
        <f t="shared" si="11"/>
        <v>0</v>
      </c>
      <c r="CK29" s="109">
        <f t="shared" si="11"/>
        <v>0</v>
      </c>
      <c r="CL29" s="109">
        <f t="shared" si="11"/>
        <v>0</v>
      </c>
      <c r="CM29" s="109">
        <f t="shared" si="11"/>
        <v>0</v>
      </c>
      <c r="CN29" s="109">
        <f t="shared" si="11"/>
        <v>0</v>
      </c>
      <c r="CO29" s="109">
        <f t="shared" si="11"/>
        <v>0</v>
      </c>
      <c r="CP29" s="109">
        <f t="shared" si="11"/>
        <v>0</v>
      </c>
      <c r="CQ29" s="109">
        <f t="shared" si="11"/>
        <v>0</v>
      </c>
      <c r="CR29" s="109">
        <f t="shared" si="11"/>
        <v>0</v>
      </c>
      <c r="CS29" s="109">
        <f t="shared" si="11"/>
        <v>0</v>
      </c>
      <c r="CT29" s="109">
        <f t="shared" si="11"/>
        <v>0</v>
      </c>
      <c r="CU29" s="109">
        <f t="shared" si="11"/>
        <v>0</v>
      </c>
      <c r="CV29" s="109">
        <f t="shared" si="11"/>
        <v>0</v>
      </c>
      <c r="CW29" s="109">
        <f t="shared" si="11"/>
        <v>0</v>
      </c>
      <c r="CX29" s="109">
        <f t="shared" si="11"/>
        <v>0</v>
      </c>
      <c r="CY29" s="109">
        <f t="shared" si="11"/>
        <v>0</v>
      </c>
      <c r="CZ29" s="109">
        <f t="shared" si="11"/>
        <v>0</v>
      </c>
      <c r="DA29" s="92"/>
      <c r="DB29" s="92"/>
      <c r="DC29" s="92"/>
      <c r="DD29" s="92"/>
      <c r="DE29" s="92"/>
      <c r="DF29" s="92"/>
      <c r="DG29" s="92"/>
      <c r="DH29" s="92"/>
      <c r="DI29" s="92"/>
      <c r="DJ29" s="92"/>
      <c r="DK29" s="92"/>
      <c r="DL29" s="92"/>
      <c r="DM29" s="92"/>
    </row>
    <row r="30" spans="1:117" ht="18" customHeight="1" x14ac:dyDescent="0.25">
      <c r="A30" s="90"/>
      <c r="B30" s="92"/>
      <c r="C30" s="10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row>
    <row r="31" spans="1:117" ht="18" customHeight="1" x14ac:dyDescent="0.25">
      <c r="A31" s="90"/>
      <c r="C31" s="102"/>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05"/>
      <c r="CQ31" s="105"/>
      <c r="CR31" s="105"/>
      <c r="CS31" s="105"/>
      <c r="CT31" s="105"/>
      <c r="CU31" s="105"/>
      <c r="CV31" s="105"/>
      <c r="CW31" s="105"/>
      <c r="CX31" s="105"/>
      <c r="CY31" s="105"/>
      <c r="CZ31" s="105"/>
      <c r="DA31" s="92"/>
      <c r="DB31" s="92"/>
      <c r="DC31" s="92"/>
      <c r="DD31" s="92"/>
      <c r="DE31" s="92"/>
      <c r="DF31" s="92"/>
      <c r="DG31" s="92"/>
      <c r="DH31" s="92"/>
      <c r="DI31" s="92"/>
      <c r="DJ31" s="92"/>
      <c r="DK31" s="92"/>
      <c r="DL31" s="92"/>
      <c r="DM31" s="92"/>
    </row>
    <row r="32" spans="1:117" ht="18" customHeight="1" x14ac:dyDescent="0.25">
      <c r="A32" s="90"/>
      <c r="B32" s="104" t="s">
        <v>301</v>
      </c>
      <c r="C32" s="102"/>
      <c r="D32" s="105"/>
      <c r="E32" s="92"/>
      <c r="F32" s="92"/>
      <c r="G32" s="92"/>
      <c r="H32" s="114"/>
      <c r="I32" s="114"/>
      <c r="J32" s="114"/>
      <c r="K32" s="114"/>
      <c r="L32" s="114"/>
      <c r="M32" s="114"/>
      <c r="N32" s="114"/>
      <c r="O32" s="114"/>
      <c r="P32" s="114"/>
      <c r="Q32" s="114"/>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c r="CX32" s="92"/>
      <c r="CY32" s="92"/>
      <c r="CZ32" s="92"/>
      <c r="DA32" s="92"/>
      <c r="DB32" s="92"/>
      <c r="DC32" s="92"/>
      <c r="DD32" s="92"/>
      <c r="DE32" s="92"/>
      <c r="DF32" s="92"/>
      <c r="DG32" s="92"/>
      <c r="DH32" s="92"/>
      <c r="DI32" s="92"/>
      <c r="DJ32" s="92"/>
      <c r="DK32" s="92"/>
      <c r="DL32" s="92"/>
      <c r="DM32" s="92"/>
    </row>
    <row r="33" spans="1:117" ht="18" customHeight="1" x14ac:dyDescent="0.25">
      <c r="A33" s="90"/>
      <c r="B33" s="107" t="s">
        <v>302</v>
      </c>
      <c r="C33" s="102"/>
      <c r="D33" s="111">
        <f>SUM(E33:CZ33)</f>
        <v>-1695</v>
      </c>
      <c r="E33" s="109">
        <f t="shared" ref="E33:AJ33" si="12">(E19-E26)</f>
        <v>-1695</v>
      </c>
      <c r="F33" s="109">
        <f t="shared" si="12"/>
        <v>0</v>
      </c>
      <c r="G33" s="109">
        <f t="shared" si="12"/>
        <v>0</v>
      </c>
      <c r="H33" s="109">
        <f t="shared" si="12"/>
        <v>0</v>
      </c>
      <c r="I33" s="109">
        <f t="shared" si="12"/>
        <v>0</v>
      </c>
      <c r="J33" s="109">
        <f t="shared" si="12"/>
        <v>0</v>
      </c>
      <c r="K33" s="109">
        <f t="shared" si="12"/>
        <v>0</v>
      </c>
      <c r="L33" s="109">
        <f t="shared" si="12"/>
        <v>0</v>
      </c>
      <c r="M33" s="109">
        <f t="shared" si="12"/>
        <v>0</v>
      </c>
      <c r="N33" s="109">
        <f t="shared" si="12"/>
        <v>0</v>
      </c>
      <c r="O33" s="109">
        <f t="shared" si="12"/>
        <v>0</v>
      </c>
      <c r="P33" s="109">
        <f t="shared" si="12"/>
        <v>0</v>
      </c>
      <c r="Q33" s="109">
        <f t="shared" si="12"/>
        <v>0</v>
      </c>
      <c r="R33" s="109">
        <f t="shared" si="12"/>
        <v>0</v>
      </c>
      <c r="S33" s="109">
        <f t="shared" si="12"/>
        <v>0</v>
      </c>
      <c r="T33" s="109">
        <f t="shared" si="12"/>
        <v>0</v>
      </c>
      <c r="U33" s="109">
        <f t="shared" si="12"/>
        <v>0</v>
      </c>
      <c r="V33" s="109">
        <f t="shared" si="12"/>
        <v>0</v>
      </c>
      <c r="W33" s="109">
        <f t="shared" si="12"/>
        <v>0</v>
      </c>
      <c r="X33" s="109">
        <f t="shared" si="12"/>
        <v>0</v>
      </c>
      <c r="Y33" s="109">
        <f t="shared" si="12"/>
        <v>0</v>
      </c>
      <c r="Z33" s="109">
        <f t="shared" si="12"/>
        <v>0</v>
      </c>
      <c r="AA33" s="109">
        <f t="shared" si="12"/>
        <v>0</v>
      </c>
      <c r="AB33" s="109">
        <f t="shared" si="12"/>
        <v>0</v>
      </c>
      <c r="AC33" s="109">
        <f t="shared" si="12"/>
        <v>0</v>
      </c>
      <c r="AD33" s="109">
        <f t="shared" si="12"/>
        <v>0</v>
      </c>
      <c r="AE33" s="109">
        <f t="shared" si="12"/>
        <v>0</v>
      </c>
      <c r="AF33" s="109">
        <f t="shared" si="12"/>
        <v>0</v>
      </c>
      <c r="AG33" s="109">
        <f t="shared" si="12"/>
        <v>0</v>
      </c>
      <c r="AH33" s="109">
        <f t="shared" si="12"/>
        <v>0</v>
      </c>
      <c r="AI33" s="109">
        <f t="shared" si="12"/>
        <v>0</v>
      </c>
      <c r="AJ33" s="109">
        <f t="shared" si="12"/>
        <v>0</v>
      </c>
      <c r="AK33" s="109">
        <f t="shared" ref="AK33:BP33" si="13">(AK19-AK26)</f>
        <v>0</v>
      </c>
      <c r="AL33" s="109">
        <f t="shared" si="13"/>
        <v>0</v>
      </c>
      <c r="AM33" s="109">
        <f t="shared" si="13"/>
        <v>0</v>
      </c>
      <c r="AN33" s="109">
        <f t="shared" si="13"/>
        <v>0</v>
      </c>
      <c r="AO33" s="109">
        <f t="shared" si="13"/>
        <v>0</v>
      </c>
      <c r="AP33" s="109">
        <f t="shared" si="13"/>
        <v>0</v>
      </c>
      <c r="AQ33" s="109">
        <f t="shared" si="13"/>
        <v>0</v>
      </c>
      <c r="AR33" s="109">
        <f t="shared" si="13"/>
        <v>0</v>
      </c>
      <c r="AS33" s="109">
        <f t="shared" si="13"/>
        <v>0</v>
      </c>
      <c r="AT33" s="109">
        <f t="shared" si="13"/>
        <v>0</v>
      </c>
      <c r="AU33" s="109">
        <f t="shared" si="13"/>
        <v>0</v>
      </c>
      <c r="AV33" s="109">
        <f t="shared" si="13"/>
        <v>0</v>
      </c>
      <c r="AW33" s="109">
        <f t="shared" si="13"/>
        <v>0</v>
      </c>
      <c r="AX33" s="109">
        <f t="shared" si="13"/>
        <v>0</v>
      </c>
      <c r="AY33" s="109">
        <f t="shared" si="13"/>
        <v>0</v>
      </c>
      <c r="AZ33" s="109">
        <f t="shared" si="13"/>
        <v>0</v>
      </c>
      <c r="BA33" s="109">
        <f t="shared" si="13"/>
        <v>0</v>
      </c>
      <c r="BB33" s="109">
        <f t="shared" si="13"/>
        <v>0</v>
      </c>
      <c r="BC33" s="109">
        <f t="shared" si="13"/>
        <v>0</v>
      </c>
      <c r="BD33" s="109">
        <f t="shared" si="13"/>
        <v>0</v>
      </c>
      <c r="BE33" s="109">
        <f t="shared" si="13"/>
        <v>0</v>
      </c>
      <c r="BF33" s="109">
        <f t="shared" si="13"/>
        <v>0</v>
      </c>
      <c r="BG33" s="109">
        <f t="shared" si="13"/>
        <v>0</v>
      </c>
      <c r="BH33" s="109">
        <f t="shared" si="13"/>
        <v>0</v>
      </c>
      <c r="BI33" s="109">
        <f t="shared" si="13"/>
        <v>0</v>
      </c>
      <c r="BJ33" s="109">
        <f t="shared" si="13"/>
        <v>0</v>
      </c>
      <c r="BK33" s="109">
        <f t="shared" si="13"/>
        <v>0</v>
      </c>
      <c r="BL33" s="109">
        <f t="shared" si="13"/>
        <v>0</v>
      </c>
      <c r="BM33" s="109">
        <f t="shared" si="13"/>
        <v>0</v>
      </c>
      <c r="BN33" s="109">
        <f t="shared" si="13"/>
        <v>0</v>
      </c>
      <c r="BO33" s="109">
        <f t="shared" si="13"/>
        <v>0</v>
      </c>
      <c r="BP33" s="109">
        <f t="shared" si="13"/>
        <v>0</v>
      </c>
      <c r="BQ33" s="109">
        <f t="shared" ref="BQ33:CZ33" si="14">(BQ19-BQ26)</f>
        <v>0</v>
      </c>
      <c r="BR33" s="109">
        <f t="shared" si="14"/>
        <v>0</v>
      </c>
      <c r="BS33" s="109">
        <f t="shared" si="14"/>
        <v>0</v>
      </c>
      <c r="BT33" s="109">
        <f t="shared" si="14"/>
        <v>0</v>
      </c>
      <c r="BU33" s="109">
        <f t="shared" si="14"/>
        <v>0</v>
      </c>
      <c r="BV33" s="109">
        <f t="shared" si="14"/>
        <v>0</v>
      </c>
      <c r="BW33" s="109">
        <f t="shared" si="14"/>
        <v>0</v>
      </c>
      <c r="BX33" s="109">
        <f t="shared" si="14"/>
        <v>0</v>
      </c>
      <c r="BY33" s="109">
        <f t="shared" si="14"/>
        <v>0</v>
      </c>
      <c r="BZ33" s="109">
        <f t="shared" si="14"/>
        <v>0</v>
      </c>
      <c r="CA33" s="109">
        <f t="shared" si="14"/>
        <v>0</v>
      </c>
      <c r="CB33" s="109">
        <f t="shared" si="14"/>
        <v>0</v>
      </c>
      <c r="CC33" s="109">
        <f t="shared" si="14"/>
        <v>0</v>
      </c>
      <c r="CD33" s="109">
        <f t="shared" si="14"/>
        <v>0</v>
      </c>
      <c r="CE33" s="109">
        <f t="shared" si="14"/>
        <v>0</v>
      </c>
      <c r="CF33" s="109">
        <f t="shared" si="14"/>
        <v>0</v>
      </c>
      <c r="CG33" s="109">
        <f t="shared" si="14"/>
        <v>0</v>
      </c>
      <c r="CH33" s="109">
        <f t="shared" si="14"/>
        <v>0</v>
      </c>
      <c r="CI33" s="109">
        <f t="shared" si="14"/>
        <v>0</v>
      </c>
      <c r="CJ33" s="109">
        <f t="shared" si="14"/>
        <v>0</v>
      </c>
      <c r="CK33" s="109">
        <f t="shared" si="14"/>
        <v>0</v>
      </c>
      <c r="CL33" s="109">
        <f t="shared" si="14"/>
        <v>0</v>
      </c>
      <c r="CM33" s="109">
        <f t="shared" si="14"/>
        <v>0</v>
      </c>
      <c r="CN33" s="109">
        <f t="shared" si="14"/>
        <v>0</v>
      </c>
      <c r="CO33" s="109">
        <f t="shared" si="14"/>
        <v>0</v>
      </c>
      <c r="CP33" s="109">
        <f t="shared" si="14"/>
        <v>0</v>
      </c>
      <c r="CQ33" s="109">
        <f t="shared" si="14"/>
        <v>0</v>
      </c>
      <c r="CR33" s="109">
        <f t="shared" si="14"/>
        <v>0</v>
      </c>
      <c r="CS33" s="109">
        <f t="shared" si="14"/>
        <v>0</v>
      </c>
      <c r="CT33" s="109">
        <f t="shared" si="14"/>
        <v>0</v>
      </c>
      <c r="CU33" s="109">
        <f t="shared" si="14"/>
        <v>0</v>
      </c>
      <c r="CV33" s="109">
        <f t="shared" si="14"/>
        <v>0</v>
      </c>
      <c r="CW33" s="109">
        <f t="shared" si="14"/>
        <v>0</v>
      </c>
      <c r="CX33" s="109">
        <f t="shared" si="14"/>
        <v>0</v>
      </c>
      <c r="CY33" s="109">
        <f t="shared" si="14"/>
        <v>0</v>
      </c>
      <c r="CZ33" s="109">
        <f t="shared" si="14"/>
        <v>0</v>
      </c>
      <c r="DA33" s="92"/>
      <c r="DB33" s="92"/>
      <c r="DC33" s="92"/>
      <c r="DD33" s="92"/>
      <c r="DE33" s="92"/>
      <c r="DF33" s="92"/>
      <c r="DG33" s="92"/>
      <c r="DH33" s="92"/>
      <c r="DI33" s="92"/>
      <c r="DJ33" s="92"/>
      <c r="DK33" s="92"/>
      <c r="DL33" s="92"/>
      <c r="DM33" s="92"/>
    </row>
    <row r="34" spans="1:117" s="88" customFormat="1" ht="18" customHeight="1" x14ac:dyDescent="0.25">
      <c r="A34" s="90"/>
      <c r="B34" s="113"/>
      <c r="C34" s="102"/>
      <c r="D34" s="112"/>
      <c r="E34" s="112"/>
      <c r="F34" s="112"/>
      <c r="G34" s="112"/>
      <c r="H34" s="89"/>
      <c r="I34" s="89"/>
      <c r="J34" s="89"/>
      <c r="K34" s="89"/>
      <c r="L34" s="89"/>
      <c r="M34" s="89"/>
      <c r="N34" s="89"/>
      <c r="O34" s="89"/>
      <c r="P34" s="89"/>
      <c r="Q34" s="89"/>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2"/>
      <c r="CD34" s="92"/>
      <c r="CE34" s="92"/>
      <c r="CF34" s="92"/>
      <c r="CG34" s="92"/>
      <c r="CH34" s="92"/>
      <c r="CI34" s="92"/>
      <c r="CJ34" s="92"/>
      <c r="CK34" s="92"/>
      <c r="CL34" s="92"/>
      <c r="CM34" s="92"/>
      <c r="CN34" s="92"/>
      <c r="CO34" s="92"/>
      <c r="CP34" s="92"/>
      <c r="CQ34" s="92"/>
      <c r="CR34" s="92"/>
      <c r="CS34" s="92"/>
      <c r="CT34" s="92"/>
      <c r="CU34" s="92"/>
      <c r="CV34" s="92"/>
      <c r="CW34" s="92"/>
      <c r="CX34" s="92"/>
      <c r="CY34" s="92"/>
      <c r="CZ34" s="92"/>
      <c r="DA34" s="92"/>
      <c r="DB34" s="92"/>
      <c r="DC34" s="92"/>
      <c r="DD34" s="92"/>
      <c r="DE34" s="92"/>
      <c r="DF34" s="92"/>
      <c r="DG34" s="92"/>
      <c r="DH34" s="92"/>
      <c r="DI34" s="92"/>
      <c r="DJ34" s="92"/>
      <c r="DK34" s="92"/>
      <c r="DL34" s="92"/>
      <c r="DM34" s="92"/>
    </row>
    <row r="35" spans="1:117" ht="18" customHeight="1" x14ac:dyDescent="0.25">
      <c r="A35" s="90"/>
      <c r="C35" s="102"/>
      <c r="D35" s="11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c r="DA35" s="92"/>
      <c r="DB35" s="92"/>
      <c r="DC35" s="92"/>
      <c r="DD35" s="92"/>
      <c r="DE35" s="92"/>
      <c r="DF35" s="92"/>
      <c r="DG35" s="92"/>
      <c r="DH35" s="92"/>
      <c r="DI35" s="92"/>
      <c r="DJ35" s="92"/>
      <c r="DK35" s="92"/>
      <c r="DL35" s="92"/>
      <c r="DM35" s="92"/>
    </row>
    <row r="36" spans="1:117" ht="18" customHeight="1" x14ac:dyDescent="0.25">
      <c r="A36" s="90"/>
      <c r="B36" s="107" t="s">
        <v>303</v>
      </c>
      <c r="C36" s="102"/>
      <c r="D36" s="111">
        <f>SUM(E36:CZ36)</f>
        <v>-1695</v>
      </c>
      <c r="E36" s="109">
        <f t="shared" ref="E36:AJ36" si="15">E22-E29</f>
        <v>-1695</v>
      </c>
      <c r="F36" s="109">
        <f t="shared" si="15"/>
        <v>0</v>
      </c>
      <c r="G36" s="109">
        <f t="shared" si="15"/>
        <v>0</v>
      </c>
      <c r="H36" s="109">
        <f t="shared" si="15"/>
        <v>0</v>
      </c>
      <c r="I36" s="109">
        <f t="shared" si="15"/>
        <v>0</v>
      </c>
      <c r="J36" s="109">
        <f t="shared" si="15"/>
        <v>0</v>
      </c>
      <c r="K36" s="109">
        <f t="shared" si="15"/>
        <v>0</v>
      </c>
      <c r="L36" s="109">
        <f t="shared" si="15"/>
        <v>0</v>
      </c>
      <c r="M36" s="109">
        <f t="shared" si="15"/>
        <v>0</v>
      </c>
      <c r="N36" s="109">
        <f t="shared" si="15"/>
        <v>0</v>
      </c>
      <c r="O36" s="109">
        <f t="shared" si="15"/>
        <v>0</v>
      </c>
      <c r="P36" s="109">
        <f t="shared" si="15"/>
        <v>0</v>
      </c>
      <c r="Q36" s="109">
        <f t="shared" si="15"/>
        <v>0</v>
      </c>
      <c r="R36" s="109">
        <f t="shared" si="15"/>
        <v>0</v>
      </c>
      <c r="S36" s="109">
        <f t="shared" si="15"/>
        <v>0</v>
      </c>
      <c r="T36" s="109">
        <f t="shared" si="15"/>
        <v>0</v>
      </c>
      <c r="U36" s="109">
        <f t="shared" si="15"/>
        <v>0</v>
      </c>
      <c r="V36" s="109">
        <f t="shared" si="15"/>
        <v>0</v>
      </c>
      <c r="W36" s="109">
        <f t="shared" si="15"/>
        <v>0</v>
      </c>
      <c r="X36" s="109">
        <f t="shared" si="15"/>
        <v>0</v>
      </c>
      <c r="Y36" s="109">
        <f t="shared" si="15"/>
        <v>0</v>
      </c>
      <c r="Z36" s="109">
        <f t="shared" si="15"/>
        <v>0</v>
      </c>
      <c r="AA36" s="109">
        <f t="shared" si="15"/>
        <v>0</v>
      </c>
      <c r="AB36" s="109">
        <f t="shared" si="15"/>
        <v>0</v>
      </c>
      <c r="AC36" s="109">
        <f t="shared" si="15"/>
        <v>0</v>
      </c>
      <c r="AD36" s="109">
        <f t="shared" si="15"/>
        <v>0</v>
      </c>
      <c r="AE36" s="109">
        <f t="shared" si="15"/>
        <v>0</v>
      </c>
      <c r="AF36" s="109">
        <f t="shared" si="15"/>
        <v>0</v>
      </c>
      <c r="AG36" s="109">
        <f t="shared" si="15"/>
        <v>0</v>
      </c>
      <c r="AH36" s="109">
        <f t="shared" si="15"/>
        <v>0</v>
      </c>
      <c r="AI36" s="109">
        <f t="shared" si="15"/>
        <v>0</v>
      </c>
      <c r="AJ36" s="109">
        <f t="shared" si="15"/>
        <v>0</v>
      </c>
      <c r="AK36" s="109">
        <f t="shared" ref="AK36:BP36" si="16">AK22-AK29</f>
        <v>0</v>
      </c>
      <c r="AL36" s="109">
        <f t="shared" si="16"/>
        <v>0</v>
      </c>
      <c r="AM36" s="109">
        <f t="shared" si="16"/>
        <v>0</v>
      </c>
      <c r="AN36" s="109">
        <f t="shared" si="16"/>
        <v>0</v>
      </c>
      <c r="AO36" s="109">
        <f t="shared" si="16"/>
        <v>0</v>
      </c>
      <c r="AP36" s="109">
        <f t="shared" si="16"/>
        <v>0</v>
      </c>
      <c r="AQ36" s="109">
        <f t="shared" si="16"/>
        <v>0</v>
      </c>
      <c r="AR36" s="109">
        <f t="shared" si="16"/>
        <v>0</v>
      </c>
      <c r="AS36" s="109">
        <f t="shared" si="16"/>
        <v>0</v>
      </c>
      <c r="AT36" s="109">
        <f t="shared" si="16"/>
        <v>0</v>
      </c>
      <c r="AU36" s="109">
        <f t="shared" si="16"/>
        <v>0</v>
      </c>
      <c r="AV36" s="109">
        <f t="shared" si="16"/>
        <v>0</v>
      </c>
      <c r="AW36" s="109">
        <f t="shared" si="16"/>
        <v>0</v>
      </c>
      <c r="AX36" s="109">
        <f t="shared" si="16"/>
        <v>0</v>
      </c>
      <c r="AY36" s="109">
        <f t="shared" si="16"/>
        <v>0</v>
      </c>
      <c r="AZ36" s="109">
        <f t="shared" si="16"/>
        <v>0</v>
      </c>
      <c r="BA36" s="109">
        <f t="shared" si="16"/>
        <v>0</v>
      </c>
      <c r="BB36" s="109">
        <f t="shared" si="16"/>
        <v>0</v>
      </c>
      <c r="BC36" s="109">
        <f t="shared" si="16"/>
        <v>0</v>
      </c>
      <c r="BD36" s="109">
        <f t="shared" si="16"/>
        <v>0</v>
      </c>
      <c r="BE36" s="109">
        <f t="shared" si="16"/>
        <v>0</v>
      </c>
      <c r="BF36" s="109">
        <f t="shared" si="16"/>
        <v>0</v>
      </c>
      <c r="BG36" s="109">
        <f t="shared" si="16"/>
        <v>0</v>
      </c>
      <c r="BH36" s="109">
        <f t="shared" si="16"/>
        <v>0</v>
      </c>
      <c r="BI36" s="109">
        <f t="shared" si="16"/>
        <v>0</v>
      </c>
      <c r="BJ36" s="109">
        <f t="shared" si="16"/>
        <v>0</v>
      </c>
      <c r="BK36" s="109">
        <f t="shared" si="16"/>
        <v>0</v>
      </c>
      <c r="BL36" s="109">
        <f t="shared" si="16"/>
        <v>0</v>
      </c>
      <c r="BM36" s="109">
        <f t="shared" si="16"/>
        <v>0</v>
      </c>
      <c r="BN36" s="109">
        <f t="shared" si="16"/>
        <v>0</v>
      </c>
      <c r="BO36" s="109">
        <f t="shared" si="16"/>
        <v>0</v>
      </c>
      <c r="BP36" s="109">
        <f t="shared" si="16"/>
        <v>0</v>
      </c>
      <c r="BQ36" s="109">
        <f t="shared" ref="BQ36:CZ36" si="17">BQ22-BQ29</f>
        <v>0</v>
      </c>
      <c r="BR36" s="109">
        <f t="shared" si="17"/>
        <v>0</v>
      </c>
      <c r="BS36" s="109">
        <f t="shared" si="17"/>
        <v>0</v>
      </c>
      <c r="BT36" s="109">
        <f t="shared" si="17"/>
        <v>0</v>
      </c>
      <c r="BU36" s="109">
        <f t="shared" si="17"/>
        <v>0</v>
      </c>
      <c r="BV36" s="109">
        <f t="shared" si="17"/>
        <v>0</v>
      </c>
      <c r="BW36" s="109">
        <f t="shared" si="17"/>
        <v>0</v>
      </c>
      <c r="BX36" s="109">
        <f t="shared" si="17"/>
        <v>0</v>
      </c>
      <c r="BY36" s="109">
        <f t="shared" si="17"/>
        <v>0</v>
      </c>
      <c r="BZ36" s="109">
        <f t="shared" si="17"/>
        <v>0</v>
      </c>
      <c r="CA36" s="109">
        <f t="shared" si="17"/>
        <v>0</v>
      </c>
      <c r="CB36" s="109">
        <f t="shared" si="17"/>
        <v>0</v>
      </c>
      <c r="CC36" s="109">
        <f t="shared" si="17"/>
        <v>0</v>
      </c>
      <c r="CD36" s="109">
        <f t="shared" si="17"/>
        <v>0</v>
      </c>
      <c r="CE36" s="109">
        <f t="shared" si="17"/>
        <v>0</v>
      </c>
      <c r="CF36" s="109">
        <f t="shared" si="17"/>
        <v>0</v>
      </c>
      <c r="CG36" s="109">
        <f t="shared" si="17"/>
        <v>0</v>
      </c>
      <c r="CH36" s="109">
        <f t="shared" si="17"/>
        <v>0</v>
      </c>
      <c r="CI36" s="109">
        <f t="shared" si="17"/>
        <v>0</v>
      </c>
      <c r="CJ36" s="109">
        <f t="shared" si="17"/>
        <v>0</v>
      </c>
      <c r="CK36" s="109">
        <f t="shared" si="17"/>
        <v>0</v>
      </c>
      <c r="CL36" s="109">
        <f t="shared" si="17"/>
        <v>0</v>
      </c>
      <c r="CM36" s="109">
        <f t="shared" si="17"/>
        <v>0</v>
      </c>
      <c r="CN36" s="109">
        <f t="shared" si="17"/>
        <v>0</v>
      </c>
      <c r="CO36" s="109">
        <f t="shared" si="17"/>
        <v>0</v>
      </c>
      <c r="CP36" s="109">
        <f t="shared" si="17"/>
        <v>0</v>
      </c>
      <c r="CQ36" s="109">
        <f t="shared" si="17"/>
        <v>0</v>
      </c>
      <c r="CR36" s="109">
        <f t="shared" si="17"/>
        <v>0</v>
      </c>
      <c r="CS36" s="109">
        <f t="shared" si="17"/>
        <v>0</v>
      </c>
      <c r="CT36" s="109">
        <f t="shared" si="17"/>
        <v>0</v>
      </c>
      <c r="CU36" s="109">
        <f t="shared" si="17"/>
        <v>0</v>
      </c>
      <c r="CV36" s="109">
        <f t="shared" si="17"/>
        <v>0</v>
      </c>
      <c r="CW36" s="109">
        <f t="shared" si="17"/>
        <v>0</v>
      </c>
      <c r="CX36" s="109">
        <f t="shared" si="17"/>
        <v>0</v>
      </c>
      <c r="CY36" s="109">
        <f t="shared" si="17"/>
        <v>0</v>
      </c>
      <c r="CZ36" s="109">
        <f t="shared" si="17"/>
        <v>0</v>
      </c>
      <c r="DA36" s="92"/>
      <c r="DB36" s="92"/>
      <c r="DC36" s="92"/>
      <c r="DD36" s="92"/>
      <c r="DE36" s="92"/>
      <c r="DF36" s="92"/>
      <c r="DG36" s="92"/>
      <c r="DH36" s="92"/>
      <c r="DI36" s="92"/>
      <c r="DJ36" s="92"/>
      <c r="DK36" s="92"/>
      <c r="DL36" s="92"/>
      <c r="DM36" s="92"/>
    </row>
    <row r="37" spans="1:117" ht="18" customHeight="1" x14ac:dyDescent="0.25">
      <c r="A37" s="90"/>
      <c r="B37" s="92"/>
      <c r="C37" s="10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92"/>
      <c r="CD37" s="92"/>
      <c r="CE37" s="92"/>
      <c r="CF37" s="92"/>
      <c r="CG37" s="92"/>
      <c r="CH37" s="92"/>
      <c r="CI37" s="92"/>
      <c r="CJ37" s="92"/>
      <c r="CK37" s="92"/>
      <c r="CL37" s="92"/>
      <c r="CM37" s="92"/>
      <c r="CN37" s="92"/>
      <c r="CO37" s="92"/>
      <c r="CP37" s="92"/>
      <c r="CQ37" s="92"/>
      <c r="CR37" s="92"/>
      <c r="CS37" s="92"/>
      <c r="CT37" s="92"/>
      <c r="CU37" s="92"/>
      <c r="CV37" s="92"/>
      <c r="CW37" s="92"/>
      <c r="CX37" s="92"/>
      <c r="CY37" s="92"/>
      <c r="CZ37" s="92"/>
      <c r="DA37" s="92"/>
      <c r="DB37" s="92"/>
      <c r="DC37" s="92"/>
      <c r="DD37" s="92"/>
      <c r="DE37" s="92"/>
      <c r="DF37" s="92"/>
      <c r="DG37" s="92"/>
      <c r="DH37" s="92"/>
      <c r="DI37" s="92"/>
      <c r="DJ37" s="92"/>
      <c r="DK37" s="92"/>
      <c r="DL37" s="92"/>
      <c r="DM37" s="92"/>
    </row>
    <row r="38" spans="1:117" ht="18" customHeight="1" x14ac:dyDescent="0.25">
      <c r="A38" s="90"/>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92"/>
      <c r="BV38" s="92"/>
      <c r="BW38" s="92"/>
      <c r="BX38" s="92"/>
      <c r="BY38" s="92"/>
      <c r="BZ38" s="92"/>
      <c r="CA38" s="92"/>
      <c r="CB38" s="92"/>
      <c r="CC38" s="92"/>
      <c r="CD38" s="92"/>
      <c r="CE38" s="92"/>
      <c r="CF38" s="92"/>
      <c r="CG38" s="92"/>
      <c r="CH38" s="92"/>
      <c r="CI38" s="92"/>
      <c r="CJ38" s="92"/>
      <c r="CK38" s="92"/>
      <c r="CL38" s="92"/>
      <c r="CM38" s="92"/>
      <c r="CN38" s="92"/>
      <c r="CO38" s="92"/>
      <c r="CP38" s="92"/>
      <c r="CQ38" s="92"/>
      <c r="CR38" s="92"/>
      <c r="CS38" s="92"/>
      <c r="CT38" s="92"/>
      <c r="CU38" s="92"/>
      <c r="CV38" s="92"/>
      <c r="CW38" s="92"/>
      <c r="CX38" s="92"/>
      <c r="CY38" s="92"/>
      <c r="CZ38" s="92"/>
      <c r="DA38" s="92"/>
      <c r="DB38" s="92"/>
      <c r="DC38" s="92"/>
      <c r="DD38" s="92"/>
      <c r="DE38" s="92"/>
      <c r="DF38" s="92"/>
      <c r="DG38" s="92"/>
      <c r="DH38" s="92"/>
      <c r="DI38" s="92"/>
      <c r="DJ38" s="92"/>
      <c r="DK38" s="92"/>
      <c r="DL38" s="92"/>
      <c r="DM38" s="92"/>
    </row>
    <row r="39" spans="1:117" ht="18" customHeight="1" x14ac:dyDescent="0.25">
      <c r="A39" s="90"/>
      <c r="B39" s="337" t="s">
        <v>304</v>
      </c>
      <c r="C39" s="338"/>
      <c r="D39" s="322"/>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5"/>
      <c r="BR39" s="105"/>
      <c r="BS39" s="105"/>
      <c r="BT39" s="105"/>
      <c r="BU39" s="105"/>
      <c r="BV39" s="105"/>
      <c r="BW39" s="105"/>
      <c r="BX39" s="105"/>
      <c r="BY39" s="105"/>
      <c r="BZ39" s="105"/>
      <c r="CA39" s="105"/>
      <c r="CB39" s="105"/>
      <c r="CC39" s="105"/>
      <c r="CD39" s="105"/>
      <c r="CE39" s="105"/>
      <c r="CF39" s="105"/>
      <c r="CG39" s="105"/>
      <c r="CH39" s="105"/>
      <c r="CI39" s="105"/>
      <c r="CJ39" s="105"/>
      <c r="CK39" s="105"/>
      <c r="CL39" s="105"/>
      <c r="CM39" s="105"/>
      <c r="CN39" s="105"/>
      <c r="CO39" s="105"/>
      <c r="CP39" s="105"/>
      <c r="CQ39" s="105"/>
      <c r="CR39" s="105"/>
      <c r="CS39" s="105"/>
      <c r="CT39" s="105"/>
      <c r="CU39" s="105"/>
      <c r="CV39" s="105"/>
      <c r="CW39" s="105"/>
      <c r="CX39" s="105"/>
      <c r="CY39" s="105"/>
      <c r="CZ39" s="105"/>
      <c r="DA39" s="92"/>
      <c r="DB39" s="92"/>
      <c r="DC39" s="92"/>
      <c r="DD39" s="92"/>
      <c r="DE39" s="92"/>
      <c r="DF39" s="92"/>
      <c r="DG39" s="92"/>
      <c r="DH39" s="92"/>
      <c r="DI39" s="92"/>
      <c r="DJ39" s="92"/>
      <c r="DK39" s="92"/>
      <c r="DL39" s="92"/>
      <c r="DM39" s="92"/>
    </row>
    <row r="40" spans="1:117" ht="18" customHeight="1" x14ac:dyDescent="0.25">
      <c r="A40" s="90"/>
      <c r="B40" s="104" t="s">
        <v>295</v>
      </c>
      <c r="C40" s="102"/>
      <c r="D40" s="105"/>
      <c r="E40" s="106"/>
      <c r="F40" s="106"/>
      <c r="G40" s="106"/>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row>
    <row r="41" spans="1:117" ht="18" customHeight="1" x14ac:dyDescent="0.25">
      <c r="A41" s="90"/>
      <c r="B41" s="107" t="s">
        <v>296</v>
      </c>
      <c r="C41" s="102"/>
      <c r="D41" s="111">
        <f>SUM(E41:CZ41)</f>
        <v>0</v>
      </c>
      <c r="E41" s="109">
        <f>Cashflow!D116</f>
        <v>0</v>
      </c>
      <c r="F41" s="109">
        <f>Cashflow!E116</f>
        <v>0</v>
      </c>
      <c r="G41" s="109">
        <f>Cashflow!F116</f>
        <v>0</v>
      </c>
      <c r="H41" s="109">
        <f>Cashflow!G116</f>
        <v>0</v>
      </c>
      <c r="I41" s="109">
        <f>Cashflow!H116</f>
        <v>0</v>
      </c>
      <c r="J41" s="109">
        <f>Cashflow!I116</f>
        <v>0</v>
      </c>
      <c r="K41" s="109">
        <f>Cashflow!J116</f>
        <v>0</v>
      </c>
      <c r="L41" s="109">
        <f>Cashflow!K116</f>
        <v>0</v>
      </c>
      <c r="M41" s="109">
        <f>Cashflow!L116</f>
        <v>0</v>
      </c>
      <c r="N41" s="109">
        <f>Cashflow!M116</f>
        <v>0</v>
      </c>
      <c r="O41" s="109">
        <f>Cashflow!N116</f>
        <v>0</v>
      </c>
      <c r="P41" s="109">
        <f>Cashflow!O116</f>
        <v>0</v>
      </c>
      <c r="Q41" s="109">
        <f>Cashflow!P116</f>
        <v>0</v>
      </c>
      <c r="R41" s="109">
        <f>Cashflow!Q116</f>
        <v>0</v>
      </c>
      <c r="S41" s="109">
        <f>Cashflow!R116</f>
        <v>0</v>
      </c>
      <c r="T41" s="109">
        <f>Cashflow!S116</f>
        <v>0</v>
      </c>
      <c r="U41" s="109">
        <f>Cashflow!T116</f>
        <v>0</v>
      </c>
      <c r="V41" s="109">
        <f>Cashflow!U116</f>
        <v>0</v>
      </c>
      <c r="W41" s="109">
        <f>Cashflow!V116</f>
        <v>0</v>
      </c>
      <c r="X41" s="109">
        <f>Cashflow!W116</f>
        <v>0</v>
      </c>
      <c r="Y41" s="109">
        <f>Cashflow!X116</f>
        <v>0</v>
      </c>
      <c r="Z41" s="109">
        <f>Cashflow!Y116</f>
        <v>0</v>
      </c>
      <c r="AA41" s="109">
        <f>Cashflow!Z116</f>
        <v>0</v>
      </c>
      <c r="AB41" s="109">
        <f>Cashflow!AA116</f>
        <v>0</v>
      </c>
      <c r="AC41" s="109">
        <f>Cashflow!AB116</f>
        <v>0</v>
      </c>
      <c r="AD41" s="109">
        <f>Cashflow!AC116</f>
        <v>0</v>
      </c>
      <c r="AE41" s="109">
        <f>Cashflow!AD116</f>
        <v>0</v>
      </c>
      <c r="AF41" s="109">
        <f>Cashflow!AE116</f>
        <v>0</v>
      </c>
      <c r="AG41" s="109">
        <f>Cashflow!AF116</f>
        <v>0</v>
      </c>
      <c r="AH41" s="109">
        <f>Cashflow!AG116</f>
        <v>0</v>
      </c>
      <c r="AI41" s="109">
        <f>Cashflow!AH116</f>
        <v>0</v>
      </c>
      <c r="AJ41" s="109">
        <f>Cashflow!AI116</f>
        <v>0</v>
      </c>
      <c r="AK41" s="109">
        <f>Cashflow!AJ116</f>
        <v>0</v>
      </c>
      <c r="AL41" s="109">
        <f>Cashflow!AK116</f>
        <v>0</v>
      </c>
      <c r="AM41" s="109">
        <f>Cashflow!AL116</f>
        <v>0</v>
      </c>
      <c r="AN41" s="109">
        <f>Cashflow!AM116</f>
        <v>0</v>
      </c>
      <c r="AO41" s="109">
        <f>Cashflow!AN116</f>
        <v>0</v>
      </c>
      <c r="AP41" s="109">
        <f>Cashflow!AO116</f>
        <v>0</v>
      </c>
      <c r="AQ41" s="109">
        <f>Cashflow!AP116</f>
        <v>0</v>
      </c>
      <c r="AR41" s="109">
        <f>Cashflow!AQ116</f>
        <v>0</v>
      </c>
      <c r="AS41" s="109">
        <f>Cashflow!AR116</f>
        <v>0</v>
      </c>
      <c r="AT41" s="109">
        <f>Cashflow!AS116</f>
        <v>0</v>
      </c>
      <c r="AU41" s="109">
        <f>Cashflow!AT116</f>
        <v>0</v>
      </c>
      <c r="AV41" s="109">
        <f>Cashflow!AU116</f>
        <v>0</v>
      </c>
      <c r="AW41" s="109">
        <f>Cashflow!AV116</f>
        <v>0</v>
      </c>
      <c r="AX41" s="109">
        <f>Cashflow!AW116</f>
        <v>0</v>
      </c>
      <c r="AY41" s="109">
        <f>Cashflow!AX116</f>
        <v>0</v>
      </c>
      <c r="AZ41" s="109">
        <f>Cashflow!AY116</f>
        <v>0</v>
      </c>
      <c r="BA41" s="109">
        <f>Cashflow!AZ116</f>
        <v>0</v>
      </c>
      <c r="BB41" s="109">
        <f>Cashflow!BA116</f>
        <v>0</v>
      </c>
      <c r="BC41" s="109">
        <f>Cashflow!BB116</f>
        <v>0</v>
      </c>
      <c r="BD41" s="109">
        <f>Cashflow!BC116</f>
        <v>0</v>
      </c>
      <c r="BE41" s="109">
        <f>Cashflow!BD116</f>
        <v>0</v>
      </c>
      <c r="BF41" s="109">
        <f>Cashflow!BE116</f>
        <v>0</v>
      </c>
      <c r="BG41" s="109">
        <f>Cashflow!BF116</f>
        <v>0</v>
      </c>
      <c r="BH41" s="109">
        <f>Cashflow!BG116</f>
        <v>0</v>
      </c>
      <c r="BI41" s="109">
        <f>Cashflow!BH116</f>
        <v>0</v>
      </c>
      <c r="BJ41" s="109">
        <f>Cashflow!BI116</f>
        <v>0</v>
      </c>
      <c r="BK41" s="109">
        <f>Cashflow!BJ116</f>
        <v>0</v>
      </c>
      <c r="BL41" s="109">
        <f>Cashflow!BK116</f>
        <v>0</v>
      </c>
      <c r="BM41" s="109">
        <f>Cashflow!BL116</f>
        <v>0</v>
      </c>
      <c r="BN41" s="109">
        <f>Cashflow!BM116</f>
        <v>0</v>
      </c>
      <c r="BO41" s="109">
        <f>Cashflow!BN116</f>
        <v>0</v>
      </c>
      <c r="BP41" s="109">
        <f>Cashflow!BO116</f>
        <v>0</v>
      </c>
      <c r="BQ41" s="109">
        <f>Cashflow!BP116</f>
        <v>0</v>
      </c>
      <c r="BR41" s="109">
        <f>Cashflow!BQ116</f>
        <v>0</v>
      </c>
      <c r="BS41" s="109">
        <f>Cashflow!BR116</f>
        <v>0</v>
      </c>
      <c r="BT41" s="109">
        <f>Cashflow!BS116</f>
        <v>0</v>
      </c>
      <c r="BU41" s="109">
        <f>Cashflow!BT116</f>
        <v>0</v>
      </c>
      <c r="BV41" s="109">
        <f>Cashflow!BU116</f>
        <v>0</v>
      </c>
      <c r="BW41" s="109">
        <f>Cashflow!BV116</f>
        <v>0</v>
      </c>
      <c r="BX41" s="109">
        <f>Cashflow!BW116</f>
        <v>0</v>
      </c>
      <c r="BY41" s="109">
        <f>Cashflow!BX116</f>
        <v>0</v>
      </c>
      <c r="BZ41" s="109">
        <f>Cashflow!BY116</f>
        <v>0</v>
      </c>
      <c r="CA41" s="109">
        <f>Cashflow!BZ116</f>
        <v>0</v>
      </c>
      <c r="CB41" s="109">
        <f>Cashflow!CA116</f>
        <v>0</v>
      </c>
      <c r="CC41" s="109">
        <f>Cashflow!CB116</f>
        <v>0</v>
      </c>
      <c r="CD41" s="109">
        <f>Cashflow!CC116</f>
        <v>0</v>
      </c>
      <c r="CE41" s="109">
        <f>Cashflow!CD116</f>
        <v>0</v>
      </c>
      <c r="CF41" s="109">
        <f>Cashflow!CE116</f>
        <v>0</v>
      </c>
      <c r="CG41" s="109">
        <f>Cashflow!CF116</f>
        <v>0</v>
      </c>
      <c r="CH41" s="109">
        <f>Cashflow!CG116</f>
        <v>0</v>
      </c>
      <c r="CI41" s="109">
        <f>Cashflow!CH116</f>
        <v>0</v>
      </c>
      <c r="CJ41" s="109">
        <f>Cashflow!CI116</f>
        <v>0</v>
      </c>
      <c r="CK41" s="109">
        <f>Cashflow!CJ116</f>
        <v>0</v>
      </c>
      <c r="CL41" s="109">
        <f>Cashflow!CK116</f>
        <v>0</v>
      </c>
      <c r="CM41" s="109">
        <f>Cashflow!CL116</f>
        <v>0</v>
      </c>
      <c r="CN41" s="109">
        <f>Cashflow!CM116</f>
        <v>0</v>
      </c>
      <c r="CO41" s="109">
        <f>Cashflow!CN116</f>
        <v>0</v>
      </c>
      <c r="CP41" s="109">
        <f>Cashflow!CO116</f>
        <v>0</v>
      </c>
      <c r="CQ41" s="109">
        <f>Cashflow!CP116</f>
        <v>0</v>
      </c>
      <c r="CR41" s="109">
        <f>Cashflow!CQ116</f>
        <v>0</v>
      </c>
      <c r="CS41" s="109">
        <f>Cashflow!CR116</f>
        <v>0</v>
      </c>
      <c r="CT41" s="109">
        <f>Cashflow!CS116</f>
        <v>0</v>
      </c>
      <c r="CU41" s="109">
        <f>Cashflow!CT116</f>
        <v>0</v>
      </c>
      <c r="CV41" s="109">
        <f>Cashflow!CU116</f>
        <v>0</v>
      </c>
      <c r="CW41" s="109">
        <f>Cashflow!CV116</f>
        <v>0</v>
      </c>
      <c r="CX41" s="109">
        <f>Cashflow!CW116</f>
        <v>0</v>
      </c>
      <c r="CY41" s="109">
        <f>Cashflow!CX116</f>
        <v>0</v>
      </c>
      <c r="CZ41" s="109">
        <f>Cashflow!CY116</f>
        <v>0</v>
      </c>
      <c r="DA41" s="92"/>
      <c r="DB41" s="92"/>
      <c r="DC41" s="92"/>
      <c r="DD41" s="92"/>
      <c r="DE41" s="92"/>
      <c r="DF41" s="92"/>
      <c r="DG41" s="92"/>
      <c r="DH41" s="92"/>
      <c r="DI41" s="92"/>
      <c r="DJ41" s="92"/>
      <c r="DK41" s="92"/>
      <c r="DL41" s="92"/>
      <c r="DM41" s="92"/>
    </row>
    <row r="42" spans="1:117" s="88" customFormat="1" ht="18" customHeight="1" x14ac:dyDescent="0.25">
      <c r="A42" s="90"/>
      <c r="B42" s="106"/>
      <c r="C42" s="102"/>
      <c r="D42" s="110"/>
      <c r="E42" s="110"/>
      <c r="F42" s="110"/>
      <c r="G42" s="110"/>
      <c r="H42" s="89"/>
      <c r="I42" s="89"/>
      <c r="J42" s="89"/>
      <c r="K42" s="89"/>
      <c r="L42" s="89"/>
      <c r="M42" s="89"/>
      <c r="N42" s="89"/>
      <c r="O42" s="89"/>
      <c r="P42" s="89"/>
      <c r="Q42" s="89"/>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c r="DA42" s="92"/>
      <c r="DB42" s="92"/>
      <c r="DC42" s="92"/>
      <c r="DD42" s="92"/>
      <c r="DE42" s="92"/>
      <c r="DF42" s="92"/>
      <c r="DG42" s="92"/>
      <c r="DH42" s="92"/>
      <c r="DI42" s="92"/>
      <c r="DJ42" s="92"/>
      <c r="DK42" s="92"/>
      <c r="DL42" s="92"/>
      <c r="DM42" s="92"/>
    </row>
    <row r="43" spans="1:117" ht="18" customHeight="1" x14ac:dyDescent="0.25">
      <c r="A43" s="90"/>
      <c r="C43" s="102"/>
      <c r="D43" s="110"/>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2"/>
      <c r="BR43" s="92"/>
      <c r="BS43" s="92"/>
      <c r="BT43" s="92"/>
      <c r="BU43" s="92"/>
      <c r="BV43" s="92"/>
      <c r="BW43" s="92"/>
      <c r="BX43" s="92"/>
      <c r="BY43" s="92"/>
      <c r="BZ43" s="92"/>
      <c r="CA43" s="92"/>
      <c r="CB43" s="92"/>
      <c r="CC43" s="92"/>
      <c r="CD43" s="92"/>
      <c r="CE43" s="92"/>
      <c r="CF43" s="92"/>
      <c r="CG43" s="92"/>
      <c r="CH43" s="92"/>
      <c r="CI43" s="92"/>
      <c r="CJ43" s="92"/>
      <c r="CK43" s="92"/>
      <c r="CL43" s="92"/>
      <c r="CM43" s="92"/>
      <c r="CN43" s="92"/>
      <c r="CO43" s="92"/>
      <c r="CP43" s="92"/>
      <c r="CQ43" s="92"/>
      <c r="CR43" s="92"/>
      <c r="CS43" s="92"/>
      <c r="CT43" s="92"/>
      <c r="CU43" s="92"/>
      <c r="CV43" s="92"/>
      <c r="CW43" s="92"/>
      <c r="CX43" s="92"/>
      <c r="CY43" s="92"/>
      <c r="CZ43" s="92"/>
      <c r="DA43" s="92"/>
      <c r="DB43" s="92"/>
      <c r="DC43" s="92"/>
      <c r="DD43" s="92"/>
      <c r="DE43" s="92"/>
      <c r="DF43" s="92"/>
      <c r="DG43" s="92"/>
      <c r="DH43" s="92"/>
      <c r="DI43" s="92"/>
      <c r="DJ43" s="92"/>
      <c r="DK43" s="92"/>
      <c r="DL43" s="92"/>
      <c r="DM43" s="92"/>
    </row>
    <row r="44" spans="1:117" ht="18" customHeight="1" x14ac:dyDescent="0.25">
      <c r="A44" s="90"/>
      <c r="B44" s="107" t="s">
        <v>297</v>
      </c>
      <c r="C44" s="102"/>
      <c r="D44" s="111">
        <f>SUM(E44:CZ44)</f>
        <v>0</v>
      </c>
      <c r="E44" s="109">
        <f t="shared" ref="E44:AJ44" si="18">E14*E41</f>
        <v>0</v>
      </c>
      <c r="F44" s="109">
        <f t="shared" si="18"/>
        <v>0</v>
      </c>
      <c r="G44" s="109">
        <f t="shared" si="18"/>
        <v>0</v>
      </c>
      <c r="H44" s="109">
        <f t="shared" si="18"/>
        <v>0</v>
      </c>
      <c r="I44" s="109">
        <f t="shared" si="18"/>
        <v>0</v>
      </c>
      <c r="J44" s="109">
        <f t="shared" si="18"/>
        <v>0</v>
      </c>
      <c r="K44" s="109">
        <f t="shared" si="18"/>
        <v>0</v>
      </c>
      <c r="L44" s="109">
        <f t="shared" si="18"/>
        <v>0</v>
      </c>
      <c r="M44" s="109">
        <f t="shared" si="18"/>
        <v>0</v>
      </c>
      <c r="N44" s="109">
        <f t="shared" si="18"/>
        <v>0</v>
      </c>
      <c r="O44" s="109">
        <f t="shared" si="18"/>
        <v>0</v>
      </c>
      <c r="P44" s="109">
        <f t="shared" si="18"/>
        <v>0</v>
      </c>
      <c r="Q44" s="109">
        <f t="shared" si="18"/>
        <v>0</v>
      </c>
      <c r="R44" s="109">
        <f t="shared" si="18"/>
        <v>0</v>
      </c>
      <c r="S44" s="109">
        <f t="shared" si="18"/>
        <v>0</v>
      </c>
      <c r="T44" s="109">
        <f t="shared" si="18"/>
        <v>0</v>
      </c>
      <c r="U44" s="109">
        <f t="shared" si="18"/>
        <v>0</v>
      </c>
      <c r="V44" s="109">
        <f t="shared" si="18"/>
        <v>0</v>
      </c>
      <c r="W44" s="109">
        <f t="shared" si="18"/>
        <v>0</v>
      </c>
      <c r="X44" s="109">
        <f t="shared" si="18"/>
        <v>0</v>
      </c>
      <c r="Y44" s="109">
        <f t="shared" si="18"/>
        <v>0</v>
      </c>
      <c r="Z44" s="109">
        <f t="shared" si="18"/>
        <v>0</v>
      </c>
      <c r="AA44" s="109">
        <f t="shared" si="18"/>
        <v>0</v>
      </c>
      <c r="AB44" s="109">
        <f t="shared" si="18"/>
        <v>0</v>
      </c>
      <c r="AC44" s="109">
        <f t="shared" si="18"/>
        <v>0</v>
      </c>
      <c r="AD44" s="109">
        <f t="shared" si="18"/>
        <v>0</v>
      </c>
      <c r="AE44" s="109">
        <f t="shared" si="18"/>
        <v>0</v>
      </c>
      <c r="AF44" s="109">
        <f t="shared" si="18"/>
        <v>0</v>
      </c>
      <c r="AG44" s="109">
        <f t="shared" si="18"/>
        <v>0</v>
      </c>
      <c r="AH44" s="109">
        <f t="shared" si="18"/>
        <v>0</v>
      </c>
      <c r="AI44" s="109">
        <f t="shared" si="18"/>
        <v>0</v>
      </c>
      <c r="AJ44" s="109">
        <f t="shared" si="18"/>
        <v>0</v>
      </c>
      <c r="AK44" s="109">
        <f t="shared" ref="AK44:BP44" si="19">AK14*AK41</f>
        <v>0</v>
      </c>
      <c r="AL44" s="109">
        <f t="shared" si="19"/>
        <v>0</v>
      </c>
      <c r="AM44" s="109">
        <f t="shared" si="19"/>
        <v>0</v>
      </c>
      <c r="AN44" s="109">
        <f t="shared" si="19"/>
        <v>0</v>
      </c>
      <c r="AO44" s="109">
        <f t="shared" si="19"/>
        <v>0</v>
      </c>
      <c r="AP44" s="109">
        <f t="shared" si="19"/>
        <v>0</v>
      </c>
      <c r="AQ44" s="109">
        <f t="shared" si="19"/>
        <v>0</v>
      </c>
      <c r="AR44" s="109">
        <f t="shared" si="19"/>
        <v>0</v>
      </c>
      <c r="AS44" s="109">
        <f t="shared" si="19"/>
        <v>0</v>
      </c>
      <c r="AT44" s="109">
        <f t="shared" si="19"/>
        <v>0</v>
      </c>
      <c r="AU44" s="109">
        <f t="shared" si="19"/>
        <v>0</v>
      </c>
      <c r="AV44" s="109">
        <f t="shared" si="19"/>
        <v>0</v>
      </c>
      <c r="AW44" s="109">
        <f t="shared" si="19"/>
        <v>0</v>
      </c>
      <c r="AX44" s="109">
        <f t="shared" si="19"/>
        <v>0</v>
      </c>
      <c r="AY44" s="109">
        <f t="shared" si="19"/>
        <v>0</v>
      </c>
      <c r="AZ44" s="109">
        <f t="shared" si="19"/>
        <v>0</v>
      </c>
      <c r="BA44" s="109">
        <f t="shared" si="19"/>
        <v>0</v>
      </c>
      <c r="BB44" s="109">
        <f t="shared" si="19"/>
        <v>0</v>
      </c>
      <c r="BC44" s="109">
        <f t="shared" si="19"/>
        <v>0</v>
      </c>
      <c r="BD44" s="109">
        <f t="shared" si="19"/>
        <v>0</v>
      </c>
      <c r="BE44" s="109">
        <f t="shared" si="19"/>
        <v>0</v>
      </c>
      <c r="BF44" s="109">
        <f t="shared" si="19"/>
        <v>0</v>
      </c>
      <c r="BG44" s="109">
        <f t="shared" si="19"/>
        <v>0</v>
      </c>
      <c r="BH44" s="109">
        <f t="shared" si="19"/>
        <v>0</v>
      </c>
      <c r="BI44" s="109">
        <f t="shared" si="19"/>
        <v>0</v>
      </c>
      <c r="BJ44" s="109">
        <f t="shared" si="19"/>
        <v>0</v>
      </c>
      <c r="BK44" s="109">
        <f t="shared" si="19"/>
        <v>0</v>
      </c>
      <c r="BL44" s="109">
        <f t="shared" si="19"/>
        <v>0</v>
      </c>
      <c r="BM44" s="109">
        <f t="shared" si="19"/>
        <v>0</v>
      </c>
      <c r="BN44" s="109">
        <f t="shared" si="19"/>
        <v>0</v>
      </c>
      <c r="BO44" s="109">
        <f t="shared" si="19"/>
        <v>0</v>
      </c>
      <c r="BP44" s="109">
        <f t="shared" si="19"/>
        <v>0</v>
      </c>
      <c r="BQ44" s="109">
        <f t="shared" ref="BQ44:CZ44" si="20">BQ14*BQ41</f>
        <v>0</v>
      </c>
      <c r="BR44" s="109">
        <f t="shared" si="20"/>
        <v>0</v>
      </c>
      <c r="BS44" s="109">
        <f t="shared" si="20"/>
        <v>0</v>
      </c>
      <c r="BT44" s="109">
        <f t="shared" si="20"/>
        <v>0</v>
      </c>
      <c r="BU44" s="109">
        <f t="shared" si="20"/>
        <v>0</v>
      </c>
      <c r="BV44" s="109">
        <f t="shared" si="20"/>
        <v>0</v>
      </c>
      <c r="BW44" s="109">
        <f t="shared" si="20"/>
        <v>0</v>
      </c>
      <c r="BX44" s="109">
        <f t="shared" si="20"/>
        <v>0</v>
      </c>
      <c r="BY44" s="109">
        <f t="shared" si="20"/>
        <v>0</v>
      </c>
      <c r="BZ44" s="109">
        <f t="shared" si="20"/>
        <v>0</v>
      </c>
      <c r="CA44" s="109">
        <f t="shared" si="20"/>
        <v>0</v>
      </c>
      <c r="CB44" s="109">
        <f t="shared" si="20"/>
        <v>0</v>
      </c>
      <c r="CC44" s="109">
        <f t="shared" si="20"/>
        <v>0</v>
      </c>
      <c r="CD44" s="109">
        <f t="shared" si="20"/>
        <v>0</v>
      </c>
      <c r="CE44" s="109">
        <f t="shared" si="20"/>
        <v>0</v>
      </c>
      <c r="CF44" s="109">
        <f t="shared" si="20"/>
        <v>0</v>
      </c>
      <c r="CG44" s="109">
        <f t="shared" si="20"/>
        <v>0</v>
      </c>
      <c r="CH44" s="109">
        <f t="shared" si="20"/>
        <v>0</v>
      </c>
      <c r="CI44" s="109">
        <f t="shared" si="20"/>
        <v>0</v>
      </c>
      <c r="CJ44" s="109">
        <f t="shared" si="20"/>
        <v>0</v>
      </c>
      <c r="CK44" s="109">
        <f t="shared" si="20"/>
        <v>0</v>
      </c>
      <c r="CL44" s="109">
        <f t="shared" si="20"/>
        <v>0</v>
      </c>
      <c r="CM44" s="109">
        <f t="shared" si="20"/>
        <v>0</v>
      </c>
      <c r="CN44" s="109">
        <f t="shared" si="20"/>
        <v>0</v>
      </c>
      <c r="CO44" s="109">
        <f t="shared" si="20"/>
        <v>0</v>
      </c>
      <c r="CP44" s="109">
        <f t="shared" si="20"/>
        <v>0</v>
      </c>
      <c r="CQ44" s="109">
        <f t="shared" si="20"/>
        <v>0</v>
      </c>
      <c r="CR44" s="109">
        <f t="shared" si="20"/>
        <v>0</v>
      </c>
      <c r="CS44" s="109">
        <f t="shared" si="20"/>
        <v>0</v>
      </c>
      <c r="CT44" s="109">
        <f t="shared" si="20"/>
        <v>0</v>
      </c>
      <c r="CU44" s="109">
        <f t="shared" si="20"/>
        <v>0</v>
      </c>
      <c r="CV44" s="109">
        <f t="shared" si="20"/>
        <v>0</v>
      </c>
      <c r="CW44" s="109">
        <f t="shared" si="20"/>
        <v>0</v>
      </c>
      <c r="CX44" s="109">
        <f t="shared" si="20"/>
        <v>0</v>
      </c>
      <c r="CY44" s="109">
        <f t="shared" si="20"/>
        <v>0</v>
      </c>
      <c r="CZ44" s="109">
        <f t="shared" si="20"/>
        <v>0</v>
      </c>
      <c r="DA44" s="92"/>
      <c r="DB44" s="92"/>
      <c r="DC44" s="92"/>
      <c r="DD44" s="92"/>
      <c r="DE44" s="92"/>
      <c r="DF44" s="92"/>
      <c r="DG44" s="92"/>
      <c r="DH44" s="92"/>
      <c r="DI44" s="92"/>
      <c r="DJ44" s="92"/>
      <c r="DK44" s="92"/>
      <c r="DL44" s="92"/>
      <c r="DM44" s="92"/>
    </row>
    <row r="45" spans="1:117" ht="18" customHeight="1" x14ac:dyDescent="0.25">
      <c r="A45" s="90"/>
      <c r="B45" s="106"/>
      <c r="C45" s="102"/>
      <c r="D45" s="112"/>
      <c r="E45" s="112"/>
      <c r="F45" s="112"/>
      <c r="G45" s="11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row>
    <row r="46" spans="1:117" ht="18" customHeight="1" x14ac:dyDescent="0.25">
      <c r="A46" s="90"/>
      <c r="C46" s="102"/>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5"/>
      <c r="BW46" s="105"/>
      <c r="BX46" s="105"/>
      <c r="BY46" s="105"/>
      <c r="BZ46" s="105"/>
      <c r="CA46" s="105"/>
      <c r="CB46" s="105"/>
      <c r="CC46" s="105"/>
      <c r="CD46" s="105"/>
      <c r="CE46" s="105"/>
      <c r="CF46" s="105"/>
      <c r="CG46" s="105"/>
      <c r="CH46" s="105"/>
      <c r="CI46" s="105"/>
      <c r="CJ46" s="105"/>
      <c r="CK46" s="105"/>
      <c r="CL46" s="105"/>
      <c r="CM46" s="105"/>
      <c r="CN46" s="105"/>
      <c r="CO46" s="105"/>
      <c r="CP46" s="105"/>
      <c r="CQ46" s="105"/>
      <c r="CR46" s="105"/>
      <c r="CS46" s="105"/>
      <c r="CT46" s="105"/>
      <c r="CU46" s="105"/>
      <c r="CV46" s="105"/>
      <c r="CW46" s="105"/>
      <c r="CX46" s="105"/>
      <c r="CY46" s="105"/>
      <c r="CZ46" s="105"/>
      <c r="DA46" s="92"/>
      <c r="DB46" s="92"/>
      <c r="DC46" s="92"/>
      <c r="DD46" s="92"/>
      <c r="DE46" s="92"/>
      <c r="DF46" s="92"/>
      <c r="DG46" s="92"/>
      <c r="DH46" s="92"/>
      <c r="DI46" s="92"/>
      <c r="DJ46" s="92"/>
      <c r="DK46" s="92"/>
      <c r="DL46" s="92"/>
      <c r="DM46" s="92"/>
    </row>
    <row r="47" spans="1:117" ht="18" customHeight="1" x14ac:dyDescent="0.25">
      <c r="A47" s="90"/>
      <c r="B47" s="104" t="s">
        <v>298</v>
      </c>
      <c r="C47" s="102"/>
      <c r="D47" s="105"/>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row>
    <row r="48" spans="1:117" ht="18" customHeight="1" x14ac:dyDescent="0.25">
      <c r="A48" s="90"/>
      <c r="B48" s="107" t="s">
        <v>299</v>
      </c>
      <c r="C48" s="102"/>
      <c r="D48" s="111">
        <f>SUM(E48:CZ48)</f>
        <v>1695</v>
      </c>
      <c r="E48" s="109">
        <f>Cashflow!D98</f>
        <v>1695</v>
      </c>
      <c r="F48" s="109">
        <f>Cashflow!E98</f>
        <v>0</v>
      </c>
      <c r="G48" s="109">
        <f>Cashflow!F98</f>
        <v>0</v>
      </c>
      <c r="H48" s="109">
        <f>Cashflow!G98</f>
        <v>0</v>
      </c>
      <c r="I48" s="109">
        <f>Cashflow!H98</f>
        <v>0</v>
      </c>
      <c r="J48" s="109">
        <f>Cashflow!I98</f>
        <v>0</v>
      </c>
      <c r="K48" s="109">
        <f>Cashflow!J98</f>
        <v>0</v>
      </c>
      <c r="L48" s="109">
        <f>Cashflow!K98</f>
        <v>0</v>
      </c>
      <c r="M48" s="109">
        <f>Cashflow!L98</f>
        <v>0</v>
      </c>
      <c r="N48" s="109">
        <f>Cashflow!M98</f>
        <v>0</v>
      </c>
      <c r="O48" s="109">
        <f>Cashflow!N98</f>
        <v>0</v>
      </c>
      <c r="P48" s="109">
        <f>Cashflow!O98</f>
        <v>0</v>
      </c>
      <c r="Q48" s="109">
        <f>Cashflow!P98</f>
        <v>0</v>
      </c>
      <c r="R48" s="109">
        <f>Cashflow!Q98</f>
        <v>0</v>
      </c>
      <c r="S48" s="109">
        <f>Cashflow!R98</f>
        <v>0</v>
      </c>
      <c r="T48" s="109">
        <f>Cashflow!S98</f>
        <v>0</v>
      </c>
      <c r="U48" s="109">
        <f>Cashflow!T98</f>
        <v>0</v>
      </c>
      <c r="V48" s="109">
        <f>Cashflow!U98</f>
        <v>0</v>
      </c>
      <c r="W48" s="109">
        <f>Cashflow!V98</f>
        <v>0</v>
      </c>
      <c r="X48" s="109">
        <f>Cashflow!W98</f>
        <v>0</v>
      </c>
      <c r="Y48" s="109">
        <f>Cashflow!X98</f>
        <v>0</v>
      </c>
      <c r="Z48" s="109">
        <f>Cashflow!Y98</f>
        <v>0</v>
      </c>
      <c r="AA48" s="109">
        <f>Cashflow!Z98</f>
        <v>0</v>
      </c>
      <c r="AB48" s="109">
        <f>Cashflow!AA98</f>
        <v>0</v>
      </c>
      <c r="AC48" s="109">
        <f>Cashflow!AB98</f>
        <v>0</v>
      </c>
      <c r="AD48" s="109">
        <f>Cashflow!AC98</f>
        <v>0</v>
      </c>
      <c r="AE48" s="109">
        <f>Cashflow!AD98</f>
        <v>0</v>
      </c>
      <c r="AF48" s="109">
        <f>Cashflow!AE98</f>
        <v>0</v>
      </c>
      <c r="AG48" s="109">
        <f>Cashflow!AF98</f>
        <v>0</v>
      </c>
      <c r="AH48" s="109">
        <f>Cashflow!AG98</f>
        <v>0</v>
      </c>
      <c r="AI48" s="109">
        <f>Cashflow!AH98</f>
        <v>0</v>
      </c>
      <c r="AJ48" s="109">
        <f>Cashflow!AI98</f>
        <v>0</v>
      </c>
      <c r="AK48" s="109">
        <f>Cashflow!AJ98</f>
        <v>0</v>
      </c>
      <c r="AL48" s="109">
        <f>Cashflow!AK98</f>
        <v>0</v>
      </c>
      <c r="AM48" s="109">
        <f>Cashflow!AL98</f>
        <v>0</v>
      </c>
      <c r="AN48" s="109">
        <f>Cashflow!AM98</f>
        <v>0</v>
      </c>
      <c r="AO48" s="109">
        <f>Cashflow!AN98</f>
        <v>0</v>
      </c>
      <c r="AP48" s="109">
        <f>Cashflow!AO98</f>
        <v>0</v>
      </c>
      <c r="AQ48" s="109">
        <f>Cashflow!AP98</f>
        <v>0</v>
      </c>
      <c r="AR48" s="109">
        <f>Cashflow!AQ98</f>
        <v>0</v>
      </c>
      <c r="AS48" s="109">
        <f>Cashflow!AR98</f>
        <v>0</v>
      </c>
      <c r="AT48" s="109">
        <f>Cashflow!AS98</f>
        <v>0</v>
      </c>
      <c r="AU48" s="109">
        <f>Cashflow!AT98</f>
        <v>0</v>
      </c>
      <c r="AV48" s="109">
        <f>Cashflow!AU98</f>
        <v>0</v>
      </c>
      <c r="AW48" s="109">
        <f>Cashflow!AV98</f>
        <v>0</v>
      </c>
      <c r="AX48" s="109">
        <f>Cashflow!AW98</f>
        <v>0</v>
      </c>
      <c r="AY48" s="109">
        <f>Cashflow!AX98</f>
        <v>0</v>
      </c>
      <c r="AZ48" s="109">
        <f>Cashflow!AY98</f>
        <v>0</v>
      </c>
      <c r="BA48" s="109">
        <f>Cashflow!AZ98</f>
        <v>0</v>
      </c>
      <c r="BB48" s="109">
        <f>Cashflow!BA98</f>
        <v>0</v>
      </c>
      <c r="BC48" s="109">
        <f>Cashflow!BB98</f>
        <v>0</v>
      </c>
      <c r="BD48" s="109">
        <f>Cashflow!BC98</f>
        <v>0</v>
      </c>
      <c r="BE48" s="109">
        <f>Cashflow!BD98</f>
        <v>0</v>
      </c>
      <c r="BF48" s="109">
        <f>Cashflow!BE98</f>
        <v>0</v>
      </c>
      <c r="BG48" s="109">
        <f>Cashflow!BF98</f>
        <v>0</v>
      </c>
      <c r="BH48" s="109">
        <f>Cashflow!BG98</f>
        <v>0</v>
      </c>
      <c r="BI48" s="109">
        <f>Cashflow!BH98</f>
        <v>0</v>
      </c>
      <c r="BJ48" s="109">
        <f>Cashflow!BI98</f>
        <v>0</v>
      </c>
      <c r="BK48" s="109">
        <f>Cashflow!BJ98</f>
        <v>0</v>
      </c>
      <c r="BL48" s="109">
        <f>Cashflow!BK98</f>
        <v>0</v>
      </c>
      <c r="BM48" s="109">
        <f>Cashflow!BL98</f>
        <v>0</v>
      </c>
      <c r="BN48" s="109">
        <f>Cashflow!BM98</f>
        <v>0</v>
      </c>
      <c r="BO48" s="109">
        <f>Cashflow!BN98</f>
        <v>0</v>
      </c>
      <c r="BP48" s="109">
        <f>Cashflow!BO98</f>
        <v>0</v>
      </c>
      <c r="BQ48" s="109">
        <f>Cashflow!BP98</f>
        <v>0</v>
      </c>
      <c r="BR48" s="109">
        <f>Cashflow!BQ98</f>
        <v>0</v>
      </c>
      <c r="BS48" s="109">
        <f>Cashflow!BR98</f>
        <v>0</v>
      </c>
      <c r="BT48" s="109">
        <f>Cashflow!BS98</f>
        <v>0</v>
      </c>
      <c r="BU48" s="109">
        <f>Cashflow!BT98</f>
        <v>0</v>
      </c>
      <c r="BV48" s="109">
        <f>Cashflow!BU98</f>
        <v>0</v>
      </c>
      <c r="BW48" s="109">
        <f>Cashflow!BV98</f>
        <v>0</v>
      </c>
      <c r="BX48" s="109">
        <f>Cashflow!BW98</f>
        <v>0</v>
      </c>
      <c r="BY48" s="109">
        <f>Cashflow!BX98</f>
        <v>0</v>
      </c>
      <c r="BZ48" s="109">
        <f>Cashflow!BY98</f>
        <v>0</v>
      </c>
      <c r="CA48" s="109">
        <f>Cashflow!BZ98</f>
        <v>0</v>
      </c>
      <c r="CB48" s="109">
        <f>Cashflow!CA98</f>
        <v>0</v>
      </c>
      <c r="CC48" s="109">
        <f>Cashflow!CB98</f>
        <v>0</v>
      </c>
      <c r="CD48" s="109">
        <f>Cashflow!CC98</f>
        <v>0</v>
      </c>
      <c r="CE48" s="109">
        <f>Cashflow!CD98</f>
        <v>0</v>
      </c>
      <c r="CF48" s="109">
        <f>Cashflow!CE98</f>
        <v>0</v>
      </c>
      <c r="CG48" s="109">
        <f>Cashflow!CF98</f>
        <v>0</v>
      </c>
      <c r="CH48" s="109">
        <f>Cashflow!CG98</f>
        <v>0</v>
      </c>
      <c r="CI48" s="109">
        <f>Cashflow!CH98</f>
        <v>0</v>
      </c>
      <c r="CJ48" s="109">
        <f>Cashflow!CI98</f>
        <v>0</v>
      </c>
      <c r="CK48" s="109">
        <f>Cashflow!CJ98</f>
        <v>0</v>
      </c>
      <c r="CL48" s="109">
        <f>Cashflow!CK98</f>
        <v>0</v>
      </c>
      <c r="CM48" s="109">
        <f>Cashflow!CL98</f>
        <v>0</v>
      </c>
      <c r="CN48" s="109">
        <f>Cashflow!CM98</f>
        <v>0</v>
      </c>
      <c r="CO48" s="109">
        <f>Cashflow!CN98</f>
        <v>0</v>
      </c>
      <c r="CP48" s="109">
        <f>Cashflow!CO98</f>
        <v>0</v>
      </c>
      <c r="CQ48" s="109">
        <f>Cashflow!CP98</f>
        <v>0</v>
      </c>
      <c r="CR48" s="109">
        <f>Cashflow!CQ98</f>
        <v>0</v>
      </c>
      <c r="CS48" s="109">
        <f>Cashflow!CR98</f>
        <v>0</v>
      </c>
      <c r="CT48" s="109">
        <f>Cashflow!CS98</f>
        <v>0</v>
      </c>
      <c r="CU48" s="109">
        <f>Cashflow!CT98</f>
        <v>0</v>
      </c>
      <c r="CV48" s="109">
        <f>Cashflow!CU98</f>
        <v>0</v>
      </c>
      <c r="CW48" s="109">
        <f>Cashflow!CV98</f>
        <v>0</v>
      </c>
      <c r="CX48" s="109">
        <f>Cashflow!CW98</f>
        <v>0</v>
      </c>
      <c r="CY48" s="109">
        <f>Cashflow!CX98</f>
        <v>0</v>
      </c>
      <c r="CZ48" s="109">
        <f>Cashflow!CY98</f>
        <v>0</v>
      </c>
      <c r="DA48" s="92"/>
      <c r="DB48" s="92"/>
      <c r="DC48" s="92"/>
      <c r="DD48" s="92"/>
      <c r="DE48" s="92"/>
      <c r="DF48" s="92"/>
      <c r="DG48" s="92"/>
      <c r="DH48" s="92"/>
      <c r="DI48" s="92"/>
      <c r="DJ48" s="92"/>
      <c r="DK48" s="92"/>
      <c r="DL48" s="92"/>
      <c r="DM48" s="92"/>
    </row>
    <row r="49" spans="1:117" s="88" customFormat="1" ht="18" customHeight="1" x14ac:dyDescent="0.25">
      <c r="A49" s="90"/>
      <c r="B49" s="113"/>
      <c r="C49" s="102"/>
      <c r="D49" s="112"/>
      <c r="E49" s="112"/>
      <c r="F49" s="112"/>
      <c r="G49" s="112"/>
      <c r="H49" s="89"/>
      <c r="I49" s="89"/>
      <c r="J49" s="89"/>
      <c r="K49" s="89"/>
      <c r="L49" s="89"/>
      <c r="M49" s="89"/>
      <c r="N49" s="89"/>
      <c r="O49" s="89"/>
      <c r="P49" s="89"/>
      <c r="Q49" s="89"/>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c r="DA49" s="92"/>
      <c r="DB49" s="92"/>
      <c r="DC49" s="92"/>
      <c r="DD49" s="92"/>
      <c r="DE49" s="92"/>
      <c r="DF49" s="92"/>
      <c r="DG49" s="92"/>
      <c r="DH49" s="92"/>
      <c r="DI49" s="92"/>
      <c r="DJ49" s="92"/>
      <c r="DK49" s="92"/>
      <c r="DL49" s="92"/>
      <c r="DM49" s="92"/>
    </row>
    <row r="50" spans="1:117" ht="18" customHeight="1" x14ac:dyDescent="0.25">
      <c r="A50" s="90"/>
      <c r="C50" s="102"/>
      <c r="D50" s="11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2"/>
      <c r="BR50" s="92"/>
      <c r="BS50" s="92"/>
      <c r="BT50" s="92"/>
      <c r="BU50" s="92"/>
      <c r="BV50" s="92"/>
      <c r="BW50" s="92"/>
      <c r="BX50" s="92"/>
      <c r="BY50" s="92"/>
      <c r="BZ50" s="92"/>
      <c r="CA50" s="92"/>
      <c r="CB50" s="92"/>
      <c r="CC50" s="92"/>
      <c r="CD50" s="92"/>
      <c r="CE50" s="92"/>
      <c r="CF50" s="92"/>
      <c r="CG50" s="92"/>
      <c r="CH50" s="92"/>
      <c r="CI50" s="92"/>
      <c r="CJ50" s="92"/>
      <c r="CK50" s="92"/>
      <c r="CL50" s="92"/>
      <c r="CM50" s="92"/>
      <c r="CN50" s="92"/>
      <c r="CO50" s="92"/>
      <c r="CP50" s="92"/>
      <c r="CQ50" s="92"/>
      <c r="CR50" s="92"/>
      <c r="CS50" s="92"/>
      <c r="CT50" s="92"/>
      <c r="CU50" s="92"/>
      <c r="CV50" s="92"/>
      <c r="CW50" s="92"/>
      <c r="CX50" s="92"/>
      <c r="CY50" s="92"/>
      <c r="CZ50" s="92"/>
      <c r="DA50" s="92"/>
      <c r="DB50" s="92"/>
      <c r="DC50" s="92"/>
      <c r="DD50" s="92"/>
      <c r="DE50" s="92"/>
      <c r="DF50" s="92"/>
      <c r="DG50" s="92"/>
      <c r="DH50" s="92"/>
      <c r="DI50" s="92"/>
      <c r="DJ50" s="92"/>
      <c r="DK50" s="92"/>
      <c r="DL50" s="92"/>
      <c r="DM50" s="92"/>
    </row>
    <row r="51" spans="1:117" ht="18" customHeight="1" x14ac:dyDescent="0.25">
      <c r="A51" s="90"/>
      <c r="B51" s="107" t="s">
        <v>300</v>
      </c>
      <c r="C51" s="102"/>
      <c r="D51" s="111">
        <f>SUM(E51:CZ51)</f>
        <v>1695</v>
      </c>
      <c r="E51" s="109">
        <f t="shared" ref="E51:AJ51" si="21">E14*E48</f>
        <v>1695</v>
      </c>
      <c r="F51" s="109">
        <f t="shared" si="21"/>
        <v>0</v>
      </c>
      <c r="G51" s="109">
        <f t="shared" si="21"/>
        <v>0</v>
      </c>
      <c r="H51" s="109">
        <f t="shared" si="21"/>
        <v>0</v>
      </c>
      <c r="I51" s="109">
        <f t="shared" si="21"/>
        <v>0</v>
      </c>
      <c r="J51" s="109">
        <f t="shared" si="21"/>
        <v>0</v>
      </c>
      <c r="K51" s="109">
        <f t="shared" si="21"/>
        <v>0</v>
      </c>
      <c r="L51" s="109">
        <f t="shared" si="21"/>
        <v>0</v>
      </c>
      <c r="M51" s="109">
        <f t="shared" si="21"/>
        <v>0</v>
      </c>
      <c r="N51" s="109">
        <f t="shared" si="21"/>
        <v>0</v>
      </c>
      <c r="O51" s="109">
        <f t="shared" si="21"/>
        <v>0</v>
      </c>
      <c r="P51" s="109">
        <f t="shared" si="21"/>
        <v>0</v>
      </c>
      <c r="Q51" s="109">
        <f t="shared" si="21"/>
        <v>0</v>
      </c>
      <c r="R51" s="109">
        <f t="shared" si="21"/>
        <v>0</v>
      </c>
      <c r="S51" s="109">
        <f t="shared" si="21"/>
        <v>0</v>
      </c>
      <c r="T51" s="109">
        <f t="shared" si="21"/>
        <v>0</v>
      </c>
      <c r="U51" s="109">
        <f t="shared" si="21"/>
        <v>0</v>
      </c>
      <c r="V51" s="109">
        <f t="shared" si="21"/>
        <v>0</v>
      </c>
      <c r="W51" s="109">
        <f t="shared" si="21"/>
        <v>0</v>
      </c>
      <c r="X51" s="109">
        <f t="shared" si="21"/>
        <v>0</v>
      </c>
      <c r="Y51" s="109">
        <f t="shared" si="21"/>
        <v>0</v>
      </c>
      <c r="Z51" s="109">
        <f t="shared" si="21"/>
        <v>0</v>
      </c>
      <c r="AA51" s="109">
        <f t="shared" si="21"/>
        <v>0</v>
      </c>
      <c r="AB51" s="109">
        <f t="shared" si="21"/>
        <v>0</v>
      </c>
      <c r="AC51" s="109">
        <f t="shared" si="21"/>
        <v>0</v>
      </c>
      <c r="AD51" s="109">
        <f t="shared" si="21"/>
        <v>0</v>
      </c>
      <c r="AE51" s="109">
        <f t="shared" si="21"/>
        <v>0</v>
      </c>
      <c r="AF51" s="109">
        <f t="shared" si="21"/>
        <v>0</v>
      </c>
      <c r="AG51" s="109">
        <f t="shared" si="21"/>
        <v>0</v>
      </c>
      <c r="AH51" s="109">
        <f t="shared" si="21"/>
        <v>0</v>
      </c>
      <c r="AI51" s="109">
        <f t="shared" si="21"/>
        <v>0</v>
      </c>
      <c r="AJ51" s="109">
        <f t="shared" si="21"/>
        <v>0</v>
      </c>
      <c r="AK51" s="109">
        <f t="shared" ref="AK51:BP51" si="22">AK14*AK48</f>
        <v>0</v>
      </c>
      <c r="AL51" s="109">
        <f t="shared" si="22"/>
        <v>0</v>
      </c>
      <c r="AM51" s="109">
        <f t="shared" si="22"/>
        <v>0</v>
      </c>
      <c r="AN51" s="109">
        <f t="shared" si="22"/>
        <v>0</v>
      </c>
      <c r="AO51" s="109">
        <f t="shared" si="22"/>
        <v>0</v>
      </c>
      <c r="AP51" s="109">
        <f t="shared" si="22"/>
        <v>0</v>
      </c>
      <c r="AQ51" s="109">
        <f t="shared" si="22"/>
        <v>0</v>
      </c>
      <c r="AR51" s="109">
        <f t="shared" si="22"/>
        <v>0</v>
      </c>
      <c r="AS51" s="109">
        <f t="shared" si="22"/>
        <v>0</v>
      </c>
      <c r="AT51" s="109">
        <f t="shared" si="22"/>
        <v>0</v>
      </c>
      <c r="AU51" s="109">
        <f t="shared" si="22"/>
        <v>0</v>
      </c>
      <c r="AV51" s="109">
        <f t="shared" si="22"/>
        <v>0</v>
      </c>
      <c r="AW51" s="109">
        <f t="shared" si="22"/>
        <v>0</v>
      </c>
      <c r="AX51" s="109">
        <f t="shared" si="22"/>
        <v>0</v>
      </c>
      <c r="AY51" s="109">
        <f t="shared" si="22"/>
        <v>0</v>
      </c>
      <c r="AZ51" s="109">
        <f t="shared" si="22"/>
        <v>0</v>
      </c>
      <c r="BA51" s="109">
        <f t="shared" si="22"/>
        <v>0</v>
      </c>
      <c r="BB51" s="109">
        <f t="shared" si="22"/>
        <v>0</v>
      </c>
      <c r="BC51" s="109">
        <f t="shared" si="22"/>
        <v>0</v>
      </c>
      <c r="BD51" s="109">
        <f t="shared" si="22"/>
        <v>0</v>
      </c>
      <c r="BE51" s="109">
        <f t="shared" si="22"/>
        <v>0</v>
      </c>
      <c r="BF51" s="109">
        <f t="shared" si="22"/>
        <v>0</v>
      </c>
      <c r="BG51" s="109">
        <f t="shared" si="22"/>
        <v>0</v>
      </c>
      <c r="BH51" s="109">
        <f t="shared" si="22"/>
        <v>0</v>
      </c>
      <c r="BI51" s="109">
        <f t="shared" si="22"/>
        <v>0</v>
      </c>
      <c r="BJ51" s="109">
        <f t="shared" si="22"/>
        <v>0</v>
      </c>
      <c r="BK51" s="109">
        <f t="shared" si="22"/>
        <v>0</v>
      </c>
      <c r="BL51" s="109">
        <f t="shared" si="22"/>
        <v>0</v>
      </c>
      <c r="BM51" s="109">
        <f t="shared" si="22"/>
        <v>0</v>
      </c>
      <c r="BN51" s="109">
        <f t="shared" si="22"/>
        <v>0</v>
      </c>
      <c r="BO51" s="109">
        <f t="shared" si="22"/>
        <v>0</v>
      </c>
      <c r="BP51" s="109">
        <f t="shared" si="22"/>
        <v>0</v>
      </c>
      <c r="BQ51" s="109">
        <f t="shared" ref="BQ51:CZ51" si="23">BQ14*BQ48</f>
        <v>0</v>
      </c>
      <c r="BR51" s="109">
        <f t="shared" si="23"/>
        <v>0</v>
      </c>
      <c r="BS51" s="109">
        <f t="shared" si="23"/>
        <v>0</v>
      </c>
      <c r="BT51" s="109">
        <f t="shared" si="23"/>
        <v>0</v>
      </c>
      <c r="BU51" s="109">
        <f t="shared" si="23"/>
        <v>0</v>
      </c>
      <c r="BV51" s="109">
        <f t="shared" si="23"/>
        <v>0</v>
      </c>
      <c r="BW51" s="109">
        <f t="shared" si="23"/>
        <v>0</v>
      </c>
      <c r="BX51" s="109">
        <f t="shared" si="23"/>
        <v>0</v>
      </c>
      <c r="BY51" s="109">
        <f t="shared" si="23"/>
        <v>0</v>
      </c>
      <c r="BZ51" s="109">
        <f t="shared" si="23"/>
        <v>0</v>
      </c>
      <c r="CA51" s="109">
        <f t="shared" si="23"/>
        <v>0</v>
      </c>
      <c r="CB51" s="109">
        <f t="shared" si="23"/>
        <v>0</v>
      </c>
      <c r="CC51" s="109">
        <f t="shared" si="23"/>
        <v>0</v>
      </c>
      <c r="CD51" s="109">
        <f t="shared" si="23"/>
        <v>0</v>
      </c>
      <c r="CE51" s="109">
        <f t="shared" si="23"/>
        <v>0</v>
      </c>
      <c r="CF51" s="109">
        <f t="shared" si="23"/>
        <v>0</v>
      </c>
      <c r="CG51" s="109">
        <f t="shared" si="23"/>
        <v>0</v>
      </c>
      <c r="CH51" s="109">
        <f t="shared" si="23"/>
        <v>0</v>
      </c>
      <c r="CI51" s="109">
        <f t="shared" si="23"/>
        <v>0</v>
      </c>
      <c r="CJ51" s="109">
        <f t="shared" si="23"/>
        <v>0</v>
      </c>
      <c r="CK51" s="109">
        <f t="shared" si="23"/>
        <v>0</v>
      </c>
      <c r="CL51" s="109">
        <f t="shared" si="23"/>
        <v>0</v>
      </c>
      <c r="CM51" s="109">
        <f t="shared" si="23"/>
        <v>0</v>
      </c>
      <c r="CN51" s="109">
        <f t="shared" si="23"/>
        <v>0</v>
      </c>
      <c r="CO51" s="109">
        <f t="shared" si="23"/>
        <v>0</v>
      </c>
      <c r="CP51" s="109">
        <f t="shared" si="23"/>
        <v>0</v>
      </c>
      <c r="CQ51" s="109">
        <f t="shared" si="23"/>
        <v>0</v>
      </c>
      <c r="CR51" s="109">
        <f t="shared" si="23"/>
        <v>0</v>
      </c>
      <c r="CS51" s="109">
        <f t="shared" si="23"/>
        <v>0</v>
      </c>
      <c r="CT51" s="109">
        <f t="shared" si="23"/>
        <v>0</v>
      </c>
      <c r="CU51" s="109">
        <f t="shared" si="23"/>
        <v>0</v>
      </c>
      <c r="CV51" s="109">
        <f t="shared" si="23"/>
        <v>0</v>
      </c>
      <c r="CW51" s="109">
        <f t="shared" si="23"/>
        <v>0</v>
      </c>
      <c r="CX51" s="109">
        <f t="shared" si="23"/>
        <v>0</v>
      </c>
      <c r="CY51" s="109">
        <f t="shared" si="23"/>
        <v>0</v>
      </c>
      <c r="CZ51" s="109">
        <f t="shared" si="23"/>
        <v>0</v>
      </c>
      <c r="DA51" s="92"/>
      <c r="DB51" s="92"/>
      <c r="DC51" s="92"/>
      <c r="DD51" s="92"/>
      <c r="DE51" s="92"/>
      <c r="DF51" s="92"/>
      <c r="DG51" s="92"/>
      <c r="DH51" s="92"/>
      <c r="DI51" s="92"/>
      <c r="DJ51" s="92"/>
      <c r="DK51" s="92"/>
      <c r="DL51" s="92"/>
      <c r="DM51" s="92"/>
    </row>
    <row r="52" spans="1:117" ht="18" customHeight="1" x14ac:dyDescent="0.25">
      <c r="A52" s="90"/>
      <c r="B52" s="92"/>
      <c r="C52" s="10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2"/>
      <c r="BR52" s="92"/>
      <c r="BS52" s="92"/>
      <c r="BT52" s="92"/>
      <c r="BU52" s="92"/>
      <c r="BV52" s="92"/>
      <c r="BW52" s="92"/>
      <c r="BX52" s="92"/>
      <c r="BY52" s="92"/>
      <c r="BZ52" s="92"/>
      <c r="CA52" s="92"/>
      <c r="CB52" s="92"/>
      <c r="CC52" s="92"/>
      <c r="CD52" s="92"/>
      <c r="CE52" s="92"/>
      <c r="CF52" s="92"/>
      <c r="CG52" s="92"/>
      <c r="CH52" s="92"/>
      <c r="CI52" s="92"/>
      <c r="CJ52" s="92"/>
      <c r="CK52" s="92"/>
      <c r="CL52" s="92"/>
      <c r="CM52" s="92"/>
      <c r="CN52" s="92"/>
      <c r="CO52" s="92"/>
      <c r="CP52" s="92"/>
      <c r="CQ52" s="92"/>
      <c r="CR52" s="92"/>
      <c r="CS52" s="92"/>
      <c r="CT52" s="92"/>
      <c r="CU52" s="92"/>
      <c r="CV52" s="92"/>
      <c r="CW52" s="92"/>
      <c r="CX52" s="92"/>
      <c r="CY52" s="92"/>
      <c r="CZ52" s="92"/>
      <c r="DA52" s="92"/>
      <c r="DB52" s="92"/>
      <c r="DC52" s="92"/>
      <c r="DD52" s="92"/>
      <c r="DE52" s="92"/>
      <c r="DF52" s="92"/>
      <c r="DG52" s="92"/>
      <c r="DH52" s="92"/>
      <c r="DI52" s="92"/>
      <c r="DJ52" s="92"/>
      <c r="DK52" s="92"/>
      <c r="DL52" s="92"/>
      <c r="DM52" s="92"/>
    </row>
    <row r="53" spans="1:117" ht="18" customHeight="1" x14ac:dyDescent="0.25">
      <c r="A53" s="90"/>
      <c r="C53" s="102"/>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5"/>
      <c r="BR53" s="105"/>
      <c r="BS53" s="105"/>
      <c r="BT53" s="105"/>
      <c r="BU53" s="105"/>
      <c r="BV53" s="105"/>
      <c r="BW53" s="105"/>
      <c r="BX53" s="105"/>
      <c r="BY53" s="105"/>
      <c r="BZ53" s="105"/>
      <c r="CA53" s="105"/>
      <c r="CB53" s="105"/>
      <c r="CC53" s="105"/>
      <c r="CD53" s="105"/>
      <c r="CE53" s="105"/>
      <c r="CF53" s="105"/>
      <c r="CG53" s="105"/>
      <c r="CH53" s="105"/>
      <c r="CI53" s="105"/>
      <c r="CJ53" s="105"/>
      <c r="CK53" s="105"/>
      <c r="CL53" s="105"/>
      <c r="CM53" s="105"/>
      <c r="CN53" s="105"/>
      <c r="CO53" s="105"/>
      <c r="CP53" s="105"/>
      <c r="CQ53" s="105"/>
      <c r="CR53" s="105"/>
      <c r="CS53" s="105"/>
      <c r="CT53" s="105"/>
      <c r="CU53" s="105"/>
      <c r="CV53" s="105"/>
      <c r="CW53" s="105"/>
      <c r="CX53" s="105"/>
      <c r="CY53" s="105"/>
      <c r="CZ53" s="105"/>
      <c r="DA53" s="92"/>
      <c r="DB53" s="92"/>
      <c r="DC53" s="92"/>
      <c r="DD53" s="92"/>
      <c r="DE53" s="92"/>
      <c r="DF53" s="92"/>
      <c r="DG53" s="92"/>
      <c r="DH53" s="92"/>
      <c r="DI53" s="92"/>
      <c r="DJ53" s="92"/>
      <c r="DK53" s="92"/>
      <c r="DL53" s="92"/>
      <c r="DM53" s="92"/>
    </row>
    <row r="54" spans="1:117" ht="18" customHeight="1" x14ac:dyDescent="0.25">
      <c r="A54" s="90"/>
      <c r="B54" s="104" t="s">
        <v>301</v>
      </c>
      <c r="C54" s="102"/>
      <c r="D54" s="105"/>
      <c r="E54" s="92"/>
      <c r="F54" s="92"/>
      <c r="G54" s="92"/>
      <c r="H54" s="89">
        <f t="shared" ref="H54:Q54" si="24">H37</f>
        <v>0</v>
      </c>
      <c r="I54" s="89">
        <f t="shared" si="24"/>
        <v>0</v>
      </c>
      <c r="J54" s="89">
        <f t="shared" si="24"/>
        <v>0</v>
      </c>
      <c r="K54" s="89">
        <f t="shared" si="24"/>
        <v>0</v>
      </c>
      <c r="L54" s="89">
        <f t="shared" si="24"/>
        <v>0</v>
      </c>
      <c r="M54" s="89">
        <f t="shared" si="24"/>
        <v>0</v>
      </c>
      <c r="N54" s="89">
        <f t="shared" si="24"/>
        <v>0</v>
      </c>
      <c r="O54" s="89">
        <f t="shared" si="24"/>
        <v>0</v>
      </c>
      <c r="P54" s="89">
        <f t="shared" si="24"/>
        <v>0</v>
      </c>
      <c r="Q54" s="89">
        <f t="shared" si="24"/>
        <v>0</v>
      </c>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92"/>
      <c r="BS54" s="92"/>
      <c r="BT54" s="92"/>
      <c r="BU54" s="92"/>
      <c r="BV54" s="92"/>
      <c r="BW54" s="92"/>
      <c r="BX54" s="92"/>
      <c r="BY54" s="92"/>
      <c r="BZ54" s="92"/>
      <c r="CA54" s="92"/>
      <c r="CB54" s="92"/>
      <c r="CC54" s="92"/>
      <c r="CD54" s="92"/>
      <c r="CE54" s="92"/>
      <c r="CF54" s="92"/>
      <c r="CG54" s="92"/>
      <c r="CH54" s="92"/>
      <c r="CI54" s="92"/>
      <c r="CJ54" s="92"/>
      <c r="CK54" s="92"/>
      <c r="CL54" s="92"/>
      <c r="CM54" s="92"/>
      <c r="CN54" s="92"/>
      <c r="CO54" s="92"/>
      <c r="CP54" s="92"/>
      <c r="CQ54" s="92"/>
      <c r="CR54" s="92"/>
      <c r="CS54" s="92"/>
      <c r="CT54" s="92"/>
      <c r="CU54" s="92"/>
      <c r="CV54" s="92"/>
      <c r="CW54" s="92"/>
      <c r="CX54" s="92"/>
      <c r="CY54" s="92"/>
      <c r="CZ54" s="92"/>
      <c r="DA54" s="92"/>
      <c r="DB54" s="92"/>
      <c r="DC54" s="92"/>
      <c r="DD54" s="92"/>
      <c r="DE54" s="92"/>
      <c r="DF54" s="92"/>
      <c r="DG54" s="92"/>
      <c r="DH54" s="92"/>
      <c r="DI54" s="92"/>
      <c r="DJ54" s="92"/>
      <c r="DK54" s="92"/>
      <c r="DL54" s="92"/>
      <c r="DM54" s="92"/>
    </row>
    <row r="55" spans="1:117" ht="18" customHeight="1" x14ac:dyDescent="0.25">
      <c r="A55" s="90"/>
      <c r="B55" s="107" t="s">
        <v>302</v>
      </c>
      <c r="C55" s="102"/>
      <c r="D55" s="111">
        <f>SUM(E55:CZ55)</f>
        <v>-1695</v>
      </c>
      <c r="E55" s="109">
        <f t="shared" ref="E55:AJ55" si="25">(E41-E48)</f>
        <v>-1695</v>
      </c>
      <c r="F55" s="109">
        <f t="shared" si="25"/>
        <v>0</v>
      </c>
      <c r="G55" s="109">
        <f t="shared" si="25"/>
        <v>0</v>
      </c>
      <c r="H55" s="109">
        <f t="shared" si="25"/>
        <v>0</v>
      </c>
      <c r="I55" s="109">
        <f t="shared" si="25"/>
        <v>0</v>
      </c>
      <c r="J55" s="109">
        <f t="shared" si="25"/>
        <v>0</v>
      </c>
      <c r="K55" s="109">
        <f t="shared" si="25"/>
        <v>0</v>
      </c>
      <c r="L55" s="109">
        <f t="shared" si="25"/>
        <v>0</v>
      </c>
      <c r="M55" s="109">
        <f t="shared" si="25"/>
        <v>0</v>
      </c>
      <c r="N55" s="109">
        <f t="shared" si="25"/>
        <v>0</v>
      </c>
      <c r="O55" s="109">
        <f t="shared" si="25"/>
        <v>0</v>
      </c>
      <c r="P55" s="109">
        <f t="shared" si="25"/>
        <v>0</v>
      </c>
      <c r="Q55" s="109">
        <f t="shared" si="25"/>
        <v>0</v>
      </c>
      <c r="R55" s="109">
        <f t="shared" si="25"/>
        <v>0</v>
      </c>
      <c r="S55" s="109">
        <f t="shared" si="25"/>
        <v>0</v>
      </c>
      <c r="T55" s="109">
        <f t="shared" si="25"/>
        <v>0</v>
      </c>
      <c r="U55" s="109">
        <f t="shared" si="25"/>
        <v>0</v>
      </c>
      <c r="V55" s="109">
        <f t="shared" si="25"/>
        <v>0</v>
      </c>
      <c r="W55" s="109">
        <f t="shared" si="25"/>
        <v>0</v>
      </c>
      <c r="X55" s="109">
        <f t="shared" si="25"/>
        <v>0</v>
      </c>
      <c r="Y55" s="109">
        <f t="shared" si="25"/>
        <v>0</v>
      </c>
      <c r="Z55" s="109">
        <f t="shared" si="25"/>
        <v>0</v>
      </c>
      <c r="AA55" s="109">
        <f t="shared" si="25"/>
        <v>0</v>
      </c>
      <c r="AB55" s="109">
        <f t="shared" si="25"/>
        <v>0</v>
      </c>
      <c r="AC55" s="109">
        <f t="shared" si="25"/>
        <v>0</v>
      </c>
      <c r="AD55" s="109">
        <f t="shared" si="25"/>
        <v>0</v>
      </c>
      <c r="AE55" s="109">
        <f t="shared" si="25"/>
        <v>0</v>
      </c>
      <c r="AF55" s="109">
        <f t="shared" si="25"/>
        <v>0</v>
      </c>
      <c r="AG55" s="109">
        <f t="shared" si="25"/>
        <v>0</v>
      </c>
      <c r="AH55" s="109">
        <f t="shared" si="25"/>
        <v>0</v>
      </c>
      <c r="AI55" s="109">
        <f t="shared" si="25"/>
        <v>0</v>
      </c>
      <c r="AJ55" s="109">
        <f t="shared" si="25"/>
        <v>0</v>
      </c>
      <c r="AK55" s="109">
        <f t="shared" ref="AK55:BP55" si="26">(AK41-AK48)</f>
        <v>0</v>
      </c>
      <c r="AL55" s="109">
        <f t="shared" si="26"/>
        <v>0</v>
      </c>
      <c r="AM55" s="109">
        <f t="shared" si="26"/>
        <v>0</v>
      </c>
      <c r="AN55" s="109">
        <f t="shared" si="26"/>
        <v>0</v>
      </c>
      <c r="AO55" s="109">
        <f t="shared" si="26"/>
        <v>0</v>
      </c>
      <c r="AP55" s="109">
        <f t="shared" si="26"/>
        <v>0</v>
      </c>
      <c r="AQ55" s="109">
        <f t="shared" si="26"/>
        <v>0</v>
      </c>
      <c r="AR55" s="109">
        <f t="shared" si="26"/>
        <v>0</v>
      </c>
      <c r="AS55" s="109">
        <f t="shared" si="26"/>
        <v>0</v>
      </c>
      <c r="AT55" s="109">
        <f t="shared" si="26"/>
        <v>0</v>
      </c>
      <c r="AU55" s="109">
        <f t="shared" si="26"/>
        <v>0</v>
      </c>
      <c r="AV55" s="109">
        <f t="shared" si="26"/>
        <v>0</v>
      </c>
      <c r="AW55" s="109">
        <f t="shared" si="26"/>
        <v>0</v>
      </c>
      <c r="AX55" s="109">
        <f t="shared" si="26"/>
        <v>0</v>
      </c>
      <c r="AY55" s="109">
        <f t="shared" si="26"/>
        <v>0</v>
      </c>
      <c r="AZ55" s="109">
        <f t="shared" si="26"/>
        <v>0</v>
      </c>
      <c r="BA55" s="109">
        <f t="shared" si="26"/>
        <v>0</v>
      </c>
      <c r="BB55" s="109">
        <f t="shared" si="26"/>
        <v>0</v>
      </c>
      <c r="BC55" s="109">
        <f t="shared" si="26"/>
        <v>0</v>
      </c>
      <c r="BD55" s="109">
        <f t="shared" si="26"/>
        <v>0</v>
      </c>
      <c r="BE55" s="109">
        <f t="shared" si="26"/>
        <v>0</v>
      </c>
      <c r="BF55" s="109">
        <f t="shared" si="26"/>
        <v>0</v>
      </c>
      <c r="BG55" s="109">
        <f t="shared" si="26"/>
        <v>0</v>
      </c>
      <c r="BH55" s="109">
        <f t="shared" si="26"/>
        <v>0</v>
      </c>
      <c r="BI55" s="109">
        <f t="shared" si="26"/>
        <v>0</v>
      </c>
      <c r="BJ55" s="109">
        <f t="shared" si="26"/>
        <v>0</v>
      </c>
      <c r="BK55" s="109">
        <f t="shared" si="26"/>
        <v>0</v>
      </c>
      <c r="BL55" s="109">
        <f t="shared" si="26"/>
        <v>0</v>
      </c>
      <c r="BM55" s="109">
        <f t="shared" si="26"/>
        <v>0</v>
      </c>
      <c r="BN55" s="109">
        <f t="shared" si="26"/>
        <v>0</v>
      </c>
      <c r="BO55" s="109">
        <f t="shared" si="26"/>
        <v>0</v>
      </c>
      <c r="BP55" s="109">
        <f t="shared" si="26"/>
        <v>0</v>
      </c>
      <c r="BQ55" s="109">
        <f t="shared" ref="BQ55:CZ55" si="27">(BQ41-BQ48)</f>
        <v>0</v>
      </c>
      <c r="BR55" s="109">
        <f t="shared" si="27"/>
        <v>0</v>
      </c>
      <c r="BS55" s="109">
        <f t="shared" si="27"/>
        <v>0</v>
      </c>
      <c r="BT55" s="109">
        <f t="shared" si="27"/>
        <v>0</v>
      </c>
      <c r="BU55" s="109">
        <f t="shared" si="27"/>
        <v>0</v>
      </c>
      <c r="BV55" s="109">
        <f t="shared" si="27"/>
        <v>0</v>
      </c>
      <c r="BW55" s="109">
        <f t="shared" si="27"/>
        <v>0</v>
      </c>
      <c r="BX55" s="109">
        <f t="shared" si="27"/>
        <v>0</v>
      </c>
      <c r="BY55" s="109">
        <f t="shared" si="27"/>
        <v>0</v>
      </c>
      <c r="BZ55" s="109">
        <f t="shared" si="27"/>
        <v>0</v>
      </c>
      <c r="CA55" s="109">
        <f t="shared" si="27"/>
        <v>0</v>
      </c>
      <c r="CB55" s="109">
        <f t="shared" si="27"/>
        <v>0</v>
      </c>
      <c r="CC55" s="109">
        <f t="shared" si="27"/>
        <v>0</v>
      </c>
      <c r="CD55" s="109">
        <f t="shared" si="27"/>
        <v>0</v>
      </c>
      <c r="CE55" s="109">
        <f t="shared" si="27"/>
        <v>0</v>
      </c>
      <c r="CF55" s="109">
        <f t="shared" si="27"/>
        <v>0</v>
      </c>
      <c r="CG55" s="109">
        <f t="shared" si="27"/>
        <v>0</v>
      </c>
      <c r="CH55" s="109">
        <f t="shared" si="27"/>
        <v>0</v>
      </c>
      <c r="CI55" s="109">
        <f t="shared" si="27"/>
        <v>0</v>
      </c>
      <c r="CJ55" s="109">
        <f t="shared" si="27"/>
        <v>0</v>
      </c>
      <c r="CK55" s="109">
        <f t="shared" si="27"/>
        <v>0</v>
      </c>
      <c r="CL55" s="109">
        <f t="shared" si="27"/>
        <v>0</v>
      </c>
      <c r="CM55" s="109">
        <f t="shared" si="27"/>
        <v>0</v>
      </c>
      <c r="CN55" s="109">
        <f t="shared" si="27"/>
        <v>0</v>
      </c>
      <c r="CO55" s="109">
        <f t="shared" si="27"/>
        <v>0</v>
      </c>
      <c r="CP55" s="109">
        <f t="shared" si="27"/>
        <v>0</v>
      </c>
      <c r="CQ55" s="109">
        <f t="shared" si="27"/>
        <v>0</v>
      </c>
      <c r="CR55" s="109">
        <f t="shared" si="27"/>
        <v>0</v>
      </c>
      <c r="CS55" s="109">
        <f t="shared" si="27"/>
        <v>0</v>
      </c>
      <c r="CT55" s="109">
        <f t="shared" si="27"/>
        <v>0</v>
      </c>
      <c r="CU55" s="109">
        <f t="shared" si="27"/>
        <v>0</v>
      </c>
      <c r="CV55" s="109">
        <f t="shared" si="27"/>
        <v>0</v>
      </c>
      <c r="CW55" s="109">
        <f t="shared" si="27"/>
        <v>0</v>
      </c>
      <c r="CX55" s="109">
        <f t="shared" si="27"/>
        <v>0</v>
      </c>
      <c r="CY55" s="109">
        <f t="shared" si="27"/>
        <v>0</v>
      </c>
      <c r="CZ55" s="109">
        <f t="shared" si="27"/>
        <v>0</v>
      </c>
      <c r="DA55" s="92"/>
      <c r="DB55" s="92"/>
      <c r="DC55" s="92"/>
      <c r="DD55" s="92"/>
      <c r="DE55" s="92"/>
      <c r="DF55" s="92"/>
      <c r="DG55" s="92"/>
      <c r="DH55" s="92"/>
      <c r="DI55" s="92"/>
      <c r="DJ55" s="92"/>
      <c r="DK55" s="92"/>
      <c r="DL55" s="92"/>
      <c r="DM55" s="92"/>
    </row>
    <row r="56" spans="1:117" s="88" customFormat="1" ht="18" customHeight="1" x14ac:dyDescent="0.25">
      <c r="A56" s="90"/>
      <c r="B56" s="113"/>
      <c r="C56" s="102"/>
      <c r="D56" s="112"/>
      <c r="E56" s="112"/>
      <c r="F56" s="112"/>
      <c r="G56" s="112"/>
      <c r="H56" s="89"/>
      <c r="I56" s="89"/>
      <c r="J56" s="89"/>
      <c r="K56" s="89"/>
      <c r="L56" s="89"/>
      <c r="M56" s="89"/>
      <c r="N56" s="89"/>
      <c r="O56" s="89"/>
      <c r="P56" s="89"/>
      <c r="Q56" s="89"/>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U56" s="92"/>
      <c r="BV56" s="92"/>
      <c r="BW56" s="92"/>
      <c r="BX56" s="92"/>
      <c r="BY56" s="92"/>
      <c r="BZ56" s="92"/>
      <c r="CA56" s="92"/>
      <c r="CB56" s="92"/>
      <c r="CC56" s="92"/>
      <c r="CD56" s="92"/>
      <c r="CE56" s="92"/>
      <c r="CF56" s="92"/>
      <c r="CG56" s="92"/>
      <c r="CH56" s="92"/>
      <c r="CI56" s="92"/>
      <c r="CJ56" s="92"/>
      <c r="CK56" s="92"/>
      <c r="CL56" s="92"/>
      <c r="CM56" s="92"/>
      <c r="CN56" s="92"/>
      <c r="CO56" s="92"/>
      <c r="CP56" s="92"/>
      <c r="CQ56" s="92"/>
      <c r="CR56" s="92"/>
      <c r="CS56" s="92"/>
      <c r="CT56" s="92"/>
      <c r="CU56" s="92"/>
      <c r="CV56" s="92"/>
      <c r="CW56" s="92"/>
      <c r="CX56" s="92"/>
      <c r="CY56" s="92"/>
      <c r="CZ56" s="92"/>
      <c r="DA56" s="92"/>
      <c r="DB56" s="92"/>
      <c r="DC56" s="92"/>
      <c r="DD56" s="92"/>
      <c r="DE56" s="92"/>
      <c r="DF56" s="92"/>
      <c r="DG56" s="92"/>
      <c r="DH56" s="92"/>
      <c r="DI56" s="92"/>
      <c r="DJ56" s="92"/>
      <c r="DK56" s="92"/>
      <c r="DL56" s="92"/>
      <c r="DM56" s="92"/>
    </row>
    <row r="57" spans="1:117" ht="18" customHeight="1" x14ac:dyDescent="0.25">
      <c r="A57" s="90"/>
      <c r="C57" s="102"/>
      <c r="D57" s="11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c r="BS57" s="92"/>
      <c r="BT57" s="92"/>
      <c r="BU57" s="92"/>
      <c r="BV57" s="92"/>
      <c r="BW57" s="92"/>
      <c r="BX57" s="92"/>
      <c r="BY57" s="92"/>
      <c r="BZ57" s="92"/>
      <c r="CA57" s="92"/>
      <c r="CB57" s="92"/>
      <c r="CC57" s="92"/>
      <c r="CD57" s="92"/>
      <c r="CE57" s="92"/>
      <c r="CF57" s="92"/>
      <c r="CG57" s="92"/>
      <c r="CH57" s="92"/>
      <c r="CI57" s="92"/>
      <c r="CJ57" s="92"/>
      <c r="CK57" s="92"/>
      <c r="CL57" s="92"/>
      <c r="CM57" s="92"/>
      <c r="CN57" s="92"/>
      <c r="CO57" s="92"/>
      <c r="CP57" s="92"/>
      <c r="CQ57" s="92"/>
      <c r="CR57" s="92"/>
      <c r="CS57" s="92"/>
      <c r="CT57" s="92"/>
      <c r="CU57" s="92"/>
      <c r="CV57" s="92"/>
      <c r="CW57" s="92"/>
      <c r="CX57" s="92"/>
      <c r="CY57" s="92"/>
      <c r="CZ57" s="92"/>
      <c r="DA57" s="92"/>
      <c r="DB57" s="92"/>
      <c r="DC57" s="92"/>
      <c r="DD57" s="92"/>
      <c r="DE57" s="92"/>
      <c r="DF57" s="92"/>
      <c r="DG57" s="92"/>
      <c r="DH57" s="92"/>
      <c r="DI57" s="92"/>
      <c r="DJ57" s="92"/>
      <c r="DK57" s="92"/>
      <c r="DL57" s="92"/>
      <c r="DM57" s="92"/>
    </row>
    <row r="58" spans="1:117" ht="18" customHeight="1" x14ac:dyDescent="0.25">
      <c r="A58" s="90"/>
      <c r="B58" s="107" t="s">
        <v>303</v>
      </c>
      <c r="C58" s="102"/>
      <c r="D58" s="111">
        <f>SUM(E58:CZ58)</f>
        <v>-1695</v>
      </c>
      <c r="E58" s="109">
        <f t="shared" ref="E58:AJ58" si="28">E44-E51</f>
        <v>-1695</v>
      </c>
      <c r="F58" s="109">
        <f t="shared" si="28"/>
        <v>0</v>
      </c>
      <c r="G58" s="109">
        <f t="shared" si="28"/>
        <v>0</v>
      </c>
      <c r="H58" s="109">
        <f t="shared" si="28"/>
        <v>0</v>
      </c>
      <c r="I58" s="109">
        <f t="shared" si="28"/>
        <v>0</v>
      </c>
      <c r="J58" s="109">
        <f t="shared" si="28"/>
        <v>0</v>
      </c>
      <c r="K58" s="109">
        <f t="shared" si="28"/>
        <v>0</v>
      </c>
      <c r="L58" s="109">
        <f t="shared" si="28"/>
        <v>0</v>
      </c>
      <c r="M58" s="109">
        <f t="shared" si="28"/>
        <v>0</v>
      </c>
      <c r="N58" s="109">
        <f t="shared" si="28"/>
        <v>0</v>
      </c>
      <c r="O58" s="109">
        <f t="shared" si="28"/>
        <v>0</v>
      </c>
      <c r="P58" s="109">
        <f t="shared" si="28"/>
        <v>0</v>
      </c>
      <c r="Q58" s="109">
        <f t="shared" si="28"/>
        <v>0</v>
      </c>
      <c r="R58" s="109">
        <f t="shared" si="28"/>
        <v>0</v>
      </c>
      <c r="S58" s="109">
        <f t="shared" si="28"/>
        <v>0</v>
      </c>
      <c r="T58" s="109">
        <f t="shared" si="28"/>
        <v>0</v>
      </c>
      <c r="U58" s="109">
        <f t="shared" si="28"/>
        <v>0</v>
      </c>
      <c r="V58" s="109">
        <f t="shared" si="28"/>
        <v>0</v>
      </c>
      <c r="W58" s="109">
        <f t="shared" si="28"/>
        <v>0</v>
      </c>
      <c r="X58" s="109">
        <f t="shared" si="28"/>
        <v>0</v>
      </c>
      <c r="Y58" s="109">
        <f t="shared" si="28"/>
        <v>0</v>
      </c>
      <c r="Z58" s="109">
        <f t="shared" si="28"/>
        <v>0</v>
      </c>
      <c r="AA58" s="109">
        <f t="shared" si="28"/>
        <v>0</v>
      </c>
      <c r="AB58" s="109">
        <f t="shared" si="28"/>
        <v>0</v>
      </c>
      <c r="AC58" s="109">
        <f t="shared" si="28"/>
        <v>0</v>
      </c>
      <c r="AD58" s="109">
        <f t="shared" si="28"/>
        <v>0</v>
      </c>
      <c r="AE58" s="109">
        <f t="shared" si="28"/>
        <v>0</v>
      </c>
      <c r="AF58" s="109">
        <f t="shared" si="28"/>
        <v>0</v>
      </c>
      <c r="AG58" s="109">
        <f t="shared" si="28"/>
        <v>0</v>
      </c>
      <c r="AH58" s="109">
        <f t="shared" si="28"/>
        <v>0</v>
      </c>
      <c r="AI58" s="109">
        <f t="shared" si="28"/>
        <v>0</v>
      </c>
      <c r="AJ58" s="109">
        <f t="shared" si="28"/>
        <v>0</v>
      </c>
      <c r="AK58" s="109">
        <f t="shared" ref="AK58:BP58" si="29">AK44-AK51</f>
        <v>0</v>
      </c>
      <c r="AL58" s="109">
        <f t="shared" si="29"/>
        <v>0</v>
      </c>
      <c r="AM58" s="109">
        <f t="shared" si="29"/>
        <v>0</v>
      </c>
      <c r="AN58" s="109">
        <f t="shared" si="29"/>
        <v>0</v>
      </c>
      <c r="AO58" s="109">
        <f t="shared" si="29"/>
        <v>0</v>
      </c>
      <c r="AP58" s="109">
        <f t="shared" si="29"/>
        <v>0</v>
      </c>
      <c r="AQ58" s="109">
        <f t="shared" si="29"/>
        <v>0</v>
      </c>
      <c r="AR58" s="109">
        <f t="shared" si="29"/>
        <v>0</v>
      </c>
      <c r="AS58" s="109">
        <f t="shared" si="29"/>
        <v>0</v>
      </c>
      <c r="AT58" s="109">
        <f t="shared" si="29"/>
        <v>0</v>
      </c>
      <c r="AU58" s="109">
        <f t="shared" si="29"/>
        <v>0</v>
      </c>
      <c r="AV58" s="109">
        <f t="shared" si="29"/>
        <v>0</v>
      </c>
      <c r="AW58" s="109">
        <f t="shared" si="29"/>
        <v>0</v>
      </c>
      <c r="AX58" s="109">
        <f t="shared" si="29"/>
        <v>0</v>
      </c>
      <c r="AY58" s="109">
        <f t="shared" si="29"/>
        <v>0</v>
      </c>
      <c r="AZ58" s="109">
        <f t="shared" si="29"/>
        <v>0</v>
      </c>
      <c r="BA58" s="109">
        <f t="shared" si="29"/>
        <v>0</v>
      </c>
      <c r="BB58" s="109">
        <f t="shared" si="29"/>
        <v>0</v>
      </c>
      <c r="BC58" s="109">
        <f t="shared" si="29"/>
        <v>0</v>
      </c>
      <c r="BD58" s="109">
        <f t="shared" si="29"/>
        <v>0</v>
      </c>
      <c r="BE58" s="109">
        <f t="shared" si="29"/>
        <v>0</v>
      </c>
      <c r="BF58" s="109">
        <f t="shared" si="29"/>
        <v>0</v>
      </c>
      <c r="BG58" s="109">
        <f t="shared" si="29"/>
        <v>0</v>
      </c>
      <c r="BH58" s="109">
        <f t="shared" si="29"/>
        <v>0</v>
      </c>
      <c r="BI58" s="109">
        <f t="shared" si="29"/>
        <v>0</v>
      </c>
      <c r="BJ58" s="109">
        <f t="shared" si="29"/>
        <v>0</v>
      </c>
      <c r="BK58" s="109">
        <f t="shared" si="29"/>
        <v>0</v>
      </c>
      <c r="BL58" s="109">
        <f t="shared" si="29"/>
        <v>0</v>
      </c>
      <c r="BM58" s="109">
        <f t="shared" si="29"/>
        <v>0</v>
      </c>
      <c r="BN58" s="109">
        <f t="shared" si="29"/>
        <v>0</v>
      </c>
      <c r="BO58" s="109">
        <f t="shared" si="29"/>
        <v>0</v>
      </c>
      <c r="BP58" s="109">
        <f t="shared" si="29"/>
        <v>0</v>
      </c>
      <c r="BQ58" s="109">
        <f t="shared" ref="BQ58:CZ58" si="30">BQ44-BQ51</f>
        <v>0</v>
      </c>
      <c r="BR58" s="109">
        <f t="shared" si="30"/>
        <v>0</v>
      </c>
      <c r="BS58" s="109">
        <f t="shared" si="30"/>
        <v>0</v>
      </c>
      <c r="BT58" s="109">
        <f t="shared" si="30"/>
        <v>0</v>
      </c>
      <c r="BU58" s="109">
        <f t="shared" si="30"/>
        <v>0</v>
      </c>
      <c r="BV58" s="109">
        <f t="shared" si="30"/>
        <v>0</v>
      </c>
      <c r="BW58" s="109">
        <f t="shared" si="30"/>
        <v>0</v>
      </c>
      <c r="BX58" s="109">
        <f t="shared" si="30"/>
        <v>0</v>
      </c>
      <c r="BY58" s="109">
        <f t="shared" si="30"/>
        <v>0</v>
      </c>
      <c r="BZ58" s="109">
        <f t="shared" si="30"/>
        <v>0</v>
      </c>
      <c r="CA58" s="109">
        <f t="shared" si="30"/>
        <v>0</v>
      </c>
      <c r="CB58" s="109">
        <f t="shared" si="30"/>
        <v>0</v>
      </c>
      <c r="CC58" s="109">
        <f t="shared" si="30"/>
        <v>0</v>
      </c>
      <c r="CD58" s="109">
        <f t="shared" si="30"/>
        <v>0</v>
      </c>
      <c r="CE58" s="109">
        <f t="shared" si="30"/>
        <v>0</v>
      </c>
      <c r="CF58" s="109">
        <f t="shared" si="30"/>
        <v>0</v>
      </c>
      <c r="CG58" s="109">
        <f t="shared" si="30"/>
        <v>0</v>
      </c>
      <c r="CH58" s="109">
        <f t="shared" si="30"/>
        <v>0</v>
      </c>
      <c r="CI58" s="109">
        <f t="shared" si="30"/>
        <v>0</v>
      </c>
      <c r="CJ58" s="109">
        <f t="shared" si="30"/>
        <v>0</v>
      </c>
      <c r="CK58" s="109">
        <f t="shared" si="30"/>
        <v>0</v>
      </c>
      <c r="CL58" s="109">
        <f t="shared" si="30"/>
        <v>0</v>
      </c>
      <c r="CM58" s="109">
        <f t="shared" si="30"/>
        <v>0</v>
      </c>
      <c r="CN58" s="109">
        <f t="shared" si="30"/>
        <v>0</v>
      </c>
      <c r="CO58" s="109">
        <f t="shared" si="30"/>
        <v>0</v>
      </c>
      <c r="CP58" s="109">
        <f t="shared" si="30"/>
        <v>0</v>
      </c>
      <c r="CQ58" s="109">
        <f t="shared" si="30"/>
        <v>0</v>
      </c>
      <c r="CR58" s="109">
        <f t="shared" si="30"/>
        <v>0</v>
      </c>
      <c r="CS58" s="109">
        <f t="shared" si="30"/>
        <v>0</v>
      </c>
      <c r="CT58" s="109">
        <f t="shared" si="30"/>
        <v>0</v>
      </c>
      <c r="CU58" s="109">
        <f t="shared" si="30"/>
        <v>0</v>
      </c>
      <c r="CV58" s="109">
        <f t="shared" si="30"/>
        <v>0</v>
      </c>
      <c r="CW58" s="109">
        <f t="shared" si="30"/>
        <v>0</v>
      </c>
      <c r="CX58" s="109">
        <f t="shared" si="30"/>
        <v>0</v>
      </c>
      <c r="CY58" s="109">
        <f t="shared" si="30"/>
        <v>0</v>
      </c>
      <c r="CZ58" s="109">
        <f t="shared" si="30"/>
        <v>0</v>
      </c>
      <c r="DA58" s="92"/>
      <c r="DB58" s="92"/>
      <c r="DC58" s="92"/>
      <c r="DD58" s="92"/>
      <c r="DE58" s="92"/>
      <c r="DF58" s="92"/>
      <c r="DG58" s="92"/>
      <c r="DH58" s="92"/>
      <c r="DI58" s="92"/>
      <c r="DJ58" s="92"/>
      <c r="DK58" s="92"/>
      <c r="DL58" s="92"/>
      <c r="DM58" s="92"/>
    </row>
    <row r="59" spans="1:117" ht="18" customHeight="1" x14ac:dyDescent="0.25">
      <c r="A59" s="90"/>
      <c r="B59" s="92"/>
      <c r="C59" s="10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c r="CA59" s="92"/>
      <c r="CB59" s="92"/>
      <c r="CC59" s="92"/>
      <c r="CD59" s="92"/>
      <c r="CE59" s="92"/>
      <c r="CF59" s="92"/>
      <c r="CG59" s="92"/>
      <c r="CH59" s="92"/>
      <c r="CI59" s="92"/>
      <c r="CJ59" s="92"/>
      <c r="CK59" s="92"/>
      <c r="CL59" s="92"/>
      <c r="CM59" s="92"/>
      <c r="CN59" s="92"/>
      <c r="CO59" s="92"/>
      <c r="CP59" s="92"/>
      <c r="CQ59" s="92"/>
      <c r="CR59" s="92"/>
      <c r="CS59" s="92"/>
      <c r="CT59" s="92"/>
      <c r="CU59" s="92"/>
      <c r="CV59" s="92"/>
      <c r="CW59" s="92"/>
      <c r="CX59" s="92"/>
      <c r="CY59" s="92"/>
      <c r="CZ59" s="92"/>
      <c r="DA59" s="92"/>
      <c r="DB59" s="92"/>
      <c r="DC59" s="92"/>
      <c r="DD59" s="92"/>
      <c r="DE59" s="92"/>
      <c r="DF59" s="92"/>
      <c r="DG59" s="92"/>
      <c r="DH59" s="92"/>
      <c r="DI59" s="92"/>
      <c r="DJ59" s="92"/>
      <c r="DK59" s="92"/>
      <c r="DL59" s="92"/>
      <c r="DM59" s="92"/>
    </row>
    <row r="60" spans="1:117" s="88" customFormat="1" ht="18" customHeight="1" x14ac:dyDescent="0.25">
      <c r="A60" s="90"/>
      <c r="E60" s="112"/>
      <c r="F60" s="112"/>
      <c r="G60" s="112"/>
      <c r="H60" s="89"/>
      <c r="I60" s="89"/>
      <c r="J60" s="89"/>
      <c r="K60" s="89"/>
      <c r="L60" s="89"/>
      <c r="M60" s="89"/>
      <c r="N60" s="89"/>
      <c r="O60" s="89"/>
      <c r="P60" s="89"/>
      <c r="Q60" s="89"/>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2"/>
      <c r="BR60" s="92"/>
      <c r="BS60" s="92"/>
      <c r="BT60" s="92"/>
      <c r="BU60" s="92"/>
      <c r="BV60" s="92"/>
      <c r="BW60" s="92"/>
      <c r="BX60" s="92"/>
      <c r="BY60" s="92"/>
      <c r="BZ60" s="92"/>
      <c r="CA60" s="92"/>
      <c r="CB60" s="92"/>
      <c r="CC60" s="92"/>
      <c r="CD60" s="92"/>
      <c r="CE60" s="92"/>
      <c r="CF60" s="92"/>
      <c r="CG60" s="92"/>
      <c r="CH60" s="92"/>
      <c r="CI60" s="92"/>
      <c r="CJ60" s="92"/>
      <c r="CK60" s="92"/>
      <c r="CL60" s="92"/>
      <c r="CM60" s="92"/>
      <c r="CN60" s="92"/>
      <c r="CO60" s="92"/>
      <c r="CP60" s="92"/>
      <c r="CQ60" s="92"/>
      <c r="CR60" s="92"/>
      <c r="CS60" s="92"/>
      <c r="CT60" s="92"/>
      <c r="CU60" s="92"/>
      <c r="CV60" s="92"/>
      <c r="CW60" s="92"/>
      <c r="CX60" s="92"/>
      <c r="CY60" s="92"/>
      <c r="CZ60" s="92"/>
      <c r="DA60" s="92"/>
      <c r="DB60" s="92"/>
      <c r="DC60" s="92"/>
      <c r="DD60" s="92"/>
      <c r="DE60" s="92"/>
      <c r="DF60" s="92"/>
      <c r="DG60" s="92"/>
      <c r="DH60" s="92"/>
      <c r="DI60" s="92"/>
      <c r="DJ60" s="92"/>
      <c r="DK60" s="92"/>
      <c r="DL60" s="92"/>
      <c r="DM60" s="92"/>
    </row>
    <row r="61" spans="1:117" ht="14.25" customHeight="1" x14ac:dyDescent="0.25">
      <c r="A61" s="90"/>
      <c r="B61" s="337" t="s">
        <v>305</v>
      </c>
      <c r="C61" s="338"/>
      <c r="D61" s="322"/>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c r="BR61" s="105"/>
      <c r="BS61" s="105"/>
      <c r="BT61" s="105"/>
      <c r="BU61" s="105"/>
      <c r="BV61" s="105"/>
      <c r="BW61" s="105"/>
      <c r="BX61" s="105"/>
      <c r="BY61" s="105"/>
      <c r="BZ61" s="105"/>
      <c r="CA61" s="105"/>
      <c r="CB61" s="105"/>
      <c r="CC61" s="105"/>
      <c r="CD61" s="105"/>
      <c r="CE61" s="105"/>
      <c r="CF61" s="105"/>
      <c r="CG61" s="105"/>
      <c r="CH61" s="105"/>
      <c r="CI61" s="105"/>
      <c r="CJ61" s="105"/>
      <c r="CK61" s="105"/>
      <c r="CL61" s="105"/>
      <c r="CM61" s="105"/>
      <c r="CN61" s="105"/>
      <c r="CO61" s="105"/>
      <c r="CP61" s="105"/>
      <c r="CQ61" s="105"/>
      <c r="CR61" s="105"/>
      <c r="CS61" s="105"/>
      <c r="CT61" s="105"/>
      <c r="CU61" s="105"/>
      <c r="CV61" s="105"/>
      <c r="CW61" s="105"/>
      <c r="CX61" s="105"/>
      <c r="CY61" s="105"/>
      <c r="CZ61" s="105"/>
      <c r="DA61" s="92"/>
      <c r="DB61" s="92"/>
      <c r="DC61" s="92"/>
      <c r="DD61" s="92"/>
      <c r="DE61" s="92"/>
      <c r="DF61" s="92"/>
      <c r="DG61" s="92"/>
      <c r="DH61" s="92"/>
      <c r="DI61" s="92"/>
      <c r="DJ61" s="92"/>
      <c r="DK61" s="92"/>
      <c r="DL61" s="92"/>
      <c r="DM61" s="92"/>
    </row>
    <row r="62" spans="1:117" ht="18" customHeight="1" x14ac:dyDescent="0.25">
      <c r="A62" s="90"/>
      <c r="B62" s="107" t="s">
        <v>302</v>
      </c>
      <c r="C62" s="102"/>
      <c r="D62" s="111">
        <f>SUM(E62:CZ62)</f>
        <v>0</v>
      </c>
      <c r="E62" s="109">
        <f>Cashflow!D121</f>
        <v>0</v>
      </c>
      <c r="F62" s="109">
        <f>Cashflow!E121</f>
        <v>0</v>
      </c>
      <c r="G62" s="109">
        <f>Cashflow!F121</f>
        <v>0</v>
      </c>
      <c r="H62" s="109">
        <f>Cashflow!G121</f>
        <v>0</v>
      </c>
      <c r="I62" s="109">
        <f>Cashflow!H121</f>
        <v>0</v>
      </c>
      <c r="J62" s="109">
        <f>Cashflow!I121</f>
        <v>0</v>
      </c>
      <c r="K62" s="109">
        <f>Cashflow!J121</f>
        <v>0</v>
      </c>
      <c r="L62" s="109">
        <f>Cashflow!K121</f>
        <v>0</v>
      </c>
      <c r="M62" s="109">
        <f>Cashflow!L121</f>
        <v>0</v>
      </c>
      <c r="N62" s="109">
        <f>Cashflow!M121</f>
        <v>0</v>
      </c>
      <c r="O62" s="109">
        <f>Cashflow!N121</f>
        <v>0</v>
      </c>
      <c r="P62" s="109">
        <f>Cashflow!O121</f>
        <v>0</v>
      </c>
      <c r="Q62" s="109">
        <f>Cashflow!P121</f>
        <v>0</v>
      </c>
      <c r="R62" s="109">
        <f>Cashflow!Q121</f>
        <v>0</v>
      </c>
      <c r="S62" s="109">
        <f>Cashflow!R121</f>
        <v>0</v>
      </c>
      <c r="T62" s="109">
        <f>Cashflow!S121</f>
        <v>0</v>
      </c>
      <c r="U62" s="109">
        <f>Cashflow!T121</f>
        <v>0</v>
      </c>
      <c r="V62" s="109">
        <f>Cashflow!U121</f>
        <v>0</v>
      </c>
      <c r="W62" s="109">
        <f>Cashflow!V121</f>
        <v>0</v>
      </c>
      <c r="X62" s="109">
        <f>Cashflow!W121</f>
        <v>0</v>
      </c>
      <c r="Y62" s="109">
        <f>Cashflow!X121</f>
        <v>0</v>
      </c>
      <c r="Z62" s="109">
        <f>Cashflow!Y121</f>
        <v>0</v>
      </c>
      <c r="AA62" s="109">
        <f>Cashflow!Z121</f>
        <v>0</v>
      </c>
      <c r="AB62" s="109">
        <f>Cashflow!AA121</f>
        <v>0</v>
      </c>
      <c r="AC62" s="109">
        <f>Cashflow!AB121</f>
        <v>0</v>
      </c>
      <c r="AD62" s="109">
        <f>Cashflow!AC121</f>
        <v>0</v>
      </c>
      <c r="AE62" s="109">
        <f>Cashflow!AD121</f>
        <v>0</v>
      </c>
      <c r="AF62" s="109">
        <f>Cashflow!AE121</f>
        <v>0</v>
      </c>
      <c r="AG62" s="109">
        <f>Cashflow!AF121</f>
        <v>0</v>
      </c>
      <c r="AH62" s="109">
        <f>Cashflow!AG121</f>
        <v>0</v>
      </c>
      <c r="AI62" s="109">
        <f>Cashflow!AH121</f>
        <v>0</v>
      </c>
      <c r="AJ62" s="109">
        <f>Cashflow!AI121</f>
        <v>0</v>
      </c>
      <c r="AK62" s="109">
        <f>Cashflow!AJ121</f>
        <v>0</v>
      </c>
      <c r="AL62" s="109">
        <f>Cashflow!AK121</f>
        <v>0</v>
      </c>
      <c r="AM62" s="109">
        <f>Cashflow!AL121</f>
        <v>0</v>
      </c>
      <c r="AN62" s="109">
        <f>Cashflow!AM121</f>
        <v>0</v>
      </c>
      <c r="AO62" s="109">
        <f>Cashflow!AN121</f>
        <v>0</v>
      </c>
      <c r="AP62" s="109">
        <f>Cashflow!AO121</f>
        <v>0</v>
      </c>
      <c r="AQ62" s="109">
        <f>Cashflow!AP121</f>
        <v>0</v>
      </c>
      <c r="AR62" s="109">
        <f>Cashflow!AQ121</f>
        <v>0</v>
      </c>
      <c r="AS62" s="109">
        <f>Cashflow!AR121</f>
        <v>0</v>
      </c>
      <c r="AT62" s="109">
        <f>Cashflow!AS121</f>
        <v>0</v>
      </c>
      <c r="AU62" s="109">
        <f>Cashflow!AT121</f>
        <v>0</v>
      </c>
      <c r="AV62" s="109">
        <f>Cashflow!AU121</f>
        <v>0</v>
      </c>
      <c r="AW62" s="109">
        <f>Cashflow!AV121</f>
        <v>0</v>
      </c>
      <c r="AX62" s="109">
        <f>Cashflow!AW121</f>
        <v>0</v>
      </c>
      <c r="AY62" s="109">
        <f>Cashflow!AX121</f>
        <v>0</v>
      </c>
      <c r="AZ62" s="109">
        <f>Cashflow!AY121</f>
        <v>0</v>
      </c>
      <c r="BA62" s="109">
        <f>Cashflow!AZ121</f>
        <v>0</v>
      </c>
      <c r="BB62" s="109">
        <f>Cashflow!BA121</f>
        <v>0</v>
      </c>
      <c r="BC62" s="109">
        <f>Cashflow!BB121</f>
        <v>0</v>
      </c>
      <c r="BD62" s="109">
        <f>Cashflow!BC121</f>
        <v>0</v>
      </c>
      <c r="BE62" s="109">
        <f>Cashflow!BD121</f>
        <v>0</v>
      </c>
      <c r="BF62" s="109">
        <f>Cashflow!BE121</f>
        <v>0</v>
      </c>
      <c r="BG62" s="109">
        <f>Cashflow!BF121</f>
        <v>0</v>
      </c>
      <c r="BH62" s="109">
        <f>Cashflow!BG121</f>
        <v>0</v>
      </c>
      <c r="BI62" s="109">
        <f>Cashflow!BH121</f>
        <v>0</v>
      </c>
      <c r="BJ62" s="109">
        <f>Cashflow!BI121</f>
        <v>0</v>
      </c>
      <c r="BK62" s="109">
        <f>Cashflow!BJ121</f>
        <v>0</v>
      </c>
      <c r="BL62" s="109">
        <f>Cashflow!BK121</f>
        <v>0</v>
      </c>
      <c r="BM62" s="109">
        <f>Cashflow!BL121</f>
        <v>0</v>
      </c>
      <c r="BN62" s="109">
        <f>Cashflow!BM121</f>
        <v>0</v>
      </c>
      <c r="BO62" s="109">
        <f>Cashflow!BN121</f>
        <v>0</v>
      </c>
      <c r="BP62" s="109">
        <f>Cashflow!BO121</f>
        <v>0</v>
      </c>
      <c r="BQ62" s="109">
        <f>Cashflow!BP121</f>
        <v>0</v>
      </c>
      <c r="BR62" s="109">
        <f>Cashflow!BQ121</f>
        <v>0</v>
      </c>
      <c r="BS62" s="109">
        <f>Cashflow!BR121</f>
        <v>0</v>
      </c>
      <c r="BT62" s="109">
        <f>Cashflow!BS121</f>
        <v>0</v>
      </c>
      <c r="BU62" s="109">
        <f>Cashflow!BT121</f>
        <v>0</v>
      </c>
      <c r="BV62" s="109">
        <f>Cashflow!BU121</f>
        <v>0</v>
      </c>
      <c r="BW62" s="109">
        <f>Cashflow!BV121</f>
        <v>0</v>
      </c>
      <c r="BX62" s="109">
        <f>Cashflow!BW121</f>
        <v>0</v>
      </c>
      <c r="BY62" s="109">
        <f>Cashflow!BX121</f>
        <v>0</v>
      </c>
      <c r="BZ62" s="109">
        <f>Cashflow!BY121</f>
        <v>0</v>
      </c>
      <c r="CA62" s="109">
        <f>Cashflow!BZ121</f>
        <v>0</v>
      </c>
      <c r="CB62" s="109">
        <f>Cashflow!CA121</f>
        <v>0</v>
      </c>
      <c r="CC62" s="109">
        <f>Cashflow!CB121</f>
        <v>0</v>
      </c>
      <c r="CD62" s="109">
        <f>Cashflow!CC121</f>
        <v>0</v>
      </c>
      <c r="CE62" s="109">
        <f>Cashflow!CD121</f>
        <v>0</v>
      </c>
      <c r="CF62" s="109">
        <f>Cashflow!CE121</f>
        <v>0</v>
      </c>
      <c r="CG62" s="109">
        <f>Cashflow!CF121</f>
        <v>0</v>
      </c>
      <c r="CH62" s="109">
        <f>Cashflow!CG121</f>
        <v>0</v>
      </c>
      <c r="CI62" s="109">
        <f>Cashflow!CH121</f>
        <v>0</v>
      </c>
      <c r="CJ62" s="109">
        <f>Cashflow!CI121</f>
        <v>0</v>
      </c>
      <c r="CK62" s="109">
        <f>Cashflow!CJ121</f>
        <v>0</v>
      </c>
      <c r="CL62" s="109">
        <f>Cashflow!CK121</f>
        <v>0</v>
      </c>
      <c r="CM62" s="109">
        <f>Cashflow!CL121</f>
        <v>0</v>
      </c>
      <c r="CN62" s="109">
        <f>Cashflow!CM121</f>
        <v>0</v>
      </c>
      <c r="CO62" s="109">
        <f>Cashflow!CN121</f>
        <v>0</v>
      </c>
      <c r="CP62" s="109">
        <f>Cashflow!CO121</f>
        <v>0</v>
      </c>
      <c r="CQ62" s="109">
        <f>Cashflow!CP121</f>
        <v>0</v>
      </c>
      <c r="CR62" s="109">
        <f>Cashflow!CQ121</f>
        <v>0</v>
      </c>
      <c r="CS62" s="109">
        <f>Cashflow!CR121</f>
        <v>0</v>
      </c>
      <c r="CT62" s="109">
        <f>Cashflow!CS121</f>
        <v>0</v>
      </c>
      <c r="CU62" s="109">
        <f>Cashflow!CT121</f>
        <v>0</v>
      </c>
      <c r="CV62" s="109">
        <f>Cashflow!CU121</f>
        <v>0</v>
      </c>
      <c r="CW62" s="109">
        <f>Cashflow!CV121</f>
        <v>0</v>
      </c>
      <c r="CX62" s="109">
        <f>Cashflow!CW121</f>
        <v>0</v>
      </c>
      <c r="CY62" s="109">
        <f>Cashflow!CX121</f>
        <v>0</v>
      </c>
      <c r="CZ62" s="109">
        <f>Cashflow!CY121</f>
        <v>0</v>
      </c>
      <c r="DA62" s="92"/>
      <c r="DB62" s="92"/>
      <c r="DC62" s="92"/>
      <c r="DD62" s="92"/>
      <c r="DE62" s="92"/>
      <c r="DF62" s="92"/>
      <c r="DG62" s="92"/>
      <c r="DH62" s="92"/>
      <c r="DI62" s="92"/>
      <c r="DJ62" s="92"/>
      <c r="DK62" s="92"/>
      <c r="DL62" s="92"/>
      <c r="DM62" s="92"/>
    </row>
    <row r="63" spans="1:117" s="88" customFormat="1" ht="18" customHeight="1" x14ac:dyDescent="0.25">
      <c r="A63" s="90"/>
      <c r="B63" s="113"/>
      <c r="C63" s="102"/>
      <c r="D63" s="112"/>
      <c r="E63" s="112"/>
      <c r="F63" s="112"/>
      <c r="G63" s="112"/>
      <c r="H63" s="89"/>
      <c r="I63" s="89"/>
      <c r="J63" s="89"/>
      <c r="K63" s="89"/>
      <c r="L63" s="89"/>
      <c r="M63" s="89"/>
      <c r="N63" s="89"/>
      <c r="O63" s="89"/>
      <c r="P63" s="89"/>
      <c r="Q63" s="89"/>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2"/>
      <c r="BR63" s="92"/>
      <c r="BS63" s="92"/>
      <c r="BT63" s="92"/>
      <c r="BU63" s="92"/>
      <c r="BV63" s="92"/>
      <c r="BW63" s="92"/>
      <c r="BX63" s="92"/>
      <c r="BY63" s="92"/>
      <c r="BZ63" s="92"/>
      <c r="CA63" s="92"/>
      <c r="CB63" s="92"/>
      <c r="CC63" s="92"/>
      <c r="CD63" s="92"/>
      <c r="CE63" s="92"/>
      <c r="CF63" s="92"/>
      <c r="CG63" s="92"/>
      <c r="CH63" s="92"/>
      <c r="CI63" s="92"/>
      <c r="CJ63" s="92"/>
      <c r="CK63" s="92"/>
      <c r="CL63" s="92"/>
      <c r="CM63" s="92"/>
      <c r="CN63" s="92"/>
      <c r="CO63" s="92"/>
      <c r="CP63" s="92"/>
      <c r="CQ63" s="92"/>
      <c r="CR63" s="92"/>
      <c r="CS63" s="92"/>
      <c r="CT63" s="92"/>
      <c r="CU63" s="92"/>
      <c r="CV63" s="92"/>
      <c r="CW63" s="92"/>
      <c r="CX63" s="92"/>
      <c r="CY63" s="92"/>
      <c r="CZ63" s="92"/>
      <c r="DA63" s="92"/>
      <c r="DB63" s="92"/>
      <c r="DC63" s="92"/>
      <c r="DD63" s="92"/>
      <c r="DE63" s="92"/>
      <c r="DF63" s="92"/>
      <c r="DG63" s="92"/>
      <c r="DH63" s="92"/>
      <c r="DI63" s="92"/>
      <c r="DJ63" s="92"/>
      <c r="DK63" s="92"/>
      <c r="DL63" s="92"/>
      <c r="DM63" s="92"/>
    </row>
    <row r="64" spans="1:117" ht="18" customHeight="1" x14ac:dyDescent="0.25">
      <c r="A64" s="90"/>
      <c r="C64" s="102"/>
      <c r="D64" s="11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BM64" s="92"/>
      <c r="BN64" s="92"/>
      <c r="BO64" s="92"/>
      <c r="BP64" s="92"/>
      <c r="BQ64" s="92"/>
      <c r="BR64" s="92"/>
      <c r="BS64" s="92"/>
      <c r="BT64" s="92"/>
      <c r="BU64" s="92"/>
      <c r="BV64" s="92"/>
      <c r="BW64" s="92"/>
      <c r="BX64" s="92"/>
      <c r="BY64" s="92"/>
      <c r="BZ64" s="92"/>
      <c r="CA64" s="92"/>
      <c r="CB64" s="92"/>
      <c r="CC64" s="92"/>
      <c r="CD64" s="92"/>
      <c r="CE64" s="92"/>
      <c r="CF64" s="92"/>
      <c r="CG64" s="92"/>
      <c r="CH64" s="92"/>
      <c r="CI64" s="92"/>
      <c r="CJ64" s="92"/>
      <c r="CK64" s="92"/>
      <c r="CL64" s="92"/>
      <c r="CM64" s="92"/>
      <c r="CN64" s="92"/>
      <c r="CO64" s="92"/>
      <c r="CP64" s="92"/>
      <c r="CQ64" s="92"/>
      <c r="CR64" s="92"/>
      <c r="CS64" s="92"/>
      <c r="CT64" s="92"/>
      <c r="CU64" s="92"/>
      <c r="CV64" s="92"/>
      <c r="CW64" s="92"/>
      <c r="CX64" s="92"/>
      <c r="CY64" s="92"/>
      <c r="CZ64" s="92"/>
      <c r="DA64" s="92"/>
      <c r="DB64" s="92"/>
      <c r="DC64" s="92"/>
      <c r="DD64" s="92"/>
      <c r="DE64" s="92"/>
      <c r="DF64" s="92"/>
      <c r="DG64" s="92"/>
      <c r="DH64" s="92"/>
      <c r="DI64" s="92"/>
      <c r="DJ64" s="92"/>
      <c r="DK64" s="92"/>
      <c r="DL64" s="92"/>
      <c r="DM64" s="92"/>
    </row>
    <row r="65" spans="1:117" ht="18" customHeight="1" x14ac:dyDescent="0.25">
      <c r="A65" s="90"/>
      <c r="B65" s="107" t="s">
        <v>300</v>
      </c>
      <c r="C65" s="102"/>
      <c r="D65" s="111">
        <f>SUM(E65:CZ65)</f>
        <v>0</v>
      </c>
      <c r="E65" s="109">
        <f t="shared" ref="E65:AJ65" si="31">E14*E62</f>
        <v>0</v>
      </c>
      <c r="F65" s="109">
        <f t="shared" si="31"/>
        <v>0</v>
      </c>
      <c r="G65" s="109">
        <f t="shared" si="31"/>
        <v>0</v>
      </c>
      <c r="H65" s="109">
        <f t="shared" si="31"/>
        <v>0</v>
      </c>
      <c r="I65" s="109">
        <f t="shared" si="31"/>
        <v>0</v>
      </c>
      <c r="J65" s="109">
        <f t="shared" si="31"/>
        <v>0</v>
      </c>
      <c r="K65" s="109">
        <f t="shared" si="31"/>
        <v>0</v>
      </c>
      <c r="L65" s="109">
        <f t="shared" si="31"/>
        <v>0</v>
      </c>
      <c r="M65" s="109">
        <f t="shared" si="31"/>
        <v>0</v>
      </c>
      <c r="N65" s="109">
        <f t="shared" si="31"/>
        <v>0</v>
      </c>
      <c r="O65" s="109">
        <f t="shared" si="31"/>
        <v>0</v>
      </c>
      <c r="P65" s="109">
        <f t="shared" si="31"/>
        <v>0</v>
      </c>
      <c r="Q65" s="109">
        <f t="shared" si="31"/>
        <v>0</v>
      </c>
      <c r="R65" s="109">
        <f t="shared" si="31"/>
        <v>0</v>
      </c>
      <c r="S65" s="109">
        <f t="shared" si="31"/>
        <v>0</v>
      </c>
      <c r="T65" s="109">
        <f t="shared" si="31"/>
        <v>0</v>
      </c>
      <c r="U65" s="109">
        <f t="shared" si="31"/>
        <v>0</v>
      </c>
      <c r="V65" s="109">
        <f t="shared" si="31"/>
        <v>0</v>
      </c>
      <c r="W65" s="109">
        <f t="shared" si="31"/>
        <v>0</v>
      </c>
      <c r="X65" s="109">
        <f t="shared" si="31"/>
        <v>0</v>
      </c>
      <c r="Y65" s="109">
        <f t="shared" si="31"/>
        <v>0</v>
      </c>
      <c r="Z65" s="109">
        <f t="shared" si="31"/>
        <v>0</v>
      </c>
      <c r="AA65" s="109">
        <f t="shared" si="31"/>
        <v>0</v>
      </c>
      <c r="AB65" s="109">
        <f t="shared" si="31"/>
        <v>0</v>
      </c>
      <c r="AC65" s="109">
        <f t="shared" si="31"/>
        <v>0</v>
      </c>
      <c r="AD65" s="109">
        <f t="shared" si="31"/>
        <v>0</v>
      </c>
      <c r="AE65" s="109">
        <f t="shared" si="31"/>
        <v>0</v>
      </c>
      <c r="AF65" s="109">
        <f t="shared" si="31"/>
        <v>0</v>
      </c>
      <c r="AG65" s="109">
        <f t="shared" si="31"/>
        <v>0</v>
      </c>
      <c r="AH65" s="109">
        <f t="shared" si="31"/>
        <v>0</v>
      </c>
      <c r="AI65" s="109">
        <f t="shared" si="31"/>
        <v>0</v>
      </c>
      <c r="AJ65" s="109">
        <f t="shared" si="31"/>
        <v>0</v>
      </c>
      <c r="AK65" s="109">
        <f t="shared" ref="AK65:BP65" si="32">AK14*AK62</f>
        <v>0</v>
      </c>
      <c r="AL65" s="109">
        <f t="shared" si="32"/>
        <v>0</v>
      </c>
      <c r="AM65" s="109">
        <f t="shared" si="32"/>
        <v>0</v>
      </c>
      <c r="AN65" s="109">
        <f t="shared" si="32"/>
        <v>0</v>
      </c>
      <c r="AO65" s="109">
        <f t="shared" si="32"/>
        <v>0</v>
      </c>
      <c r="AP65" s="109">
        <f t="shared" si="32"/>
        <v>0</v>
      </c>
      <c r="AQ65" s="109">
        <f t="shared" si="32"/>
        <v>0</v>
      </c>
      <c r="AR65" s="109">
        <f t="shared" si="32"/>
        <v>0</v>
      </c>
      <c r="AS65" s="109">
        <f t="shared" si="32"/>
        <v>0</v>
      </c>
      <c r="AT65" s="109">
        <f t="shared" si="32"/>
        <v>0</v>
      </c>
      <c r="AU65" s="109">
        <f t="shared" si="32"/>
        <v>0</v>
      </c>
      <c r="AV65" s="109">
        <f t="shared" si="32"/>
        <v>0</v>
      </c>
      <c r="AW65" s="109">
        <f t="shared" si="32"/>
        <v>0</v>
      </c>
      <c r="AX65" s="109">
        <f t="shared" si="32"/>
        <v>0</v>
      </c>
      <c r="AY65" s="109">
        <f t="shared" si="32"/>
        <v>0</v>
      </c>
      <c r="AZ65" s="109">
        <f t="shared" si="32"/>
        <v>0</v>
      </c>
      <c r="BA65" s="109">
        <f t="shared" si="32"/>
        <v>0</v>
      </c>
      <c r="BB65" s="109">
        <f t="shared" si="32"/>
        <v>0</v>
      </c>
      <c r="BC65" s="109">
        <f t="shared" si="32"/>
        <v>0</v>
      </c>
      <c r="BD65" s="109">
        <f t="shared" si="32"/>
        <v>0</v>
      </c>
      <c r="BE65" s="109">
        <f t="shared" si="32"/>
        <v>0</v>
      </c>
      <c r="BF65" s="109">
        <f t="shared" si="32"/>
        <v>0</v>
      </c>
      <c r="BG65" s="109">
        <f t="shared" si="32"/>
        <v>0</v>
      </c>
      <c r="BH65" s="109">
        <f t="shared" si="32"/>
        <v>0</v>
      </c>
      <c r="BI65" s="109">
        <f t="shared" si="32"/>
        <v>0</v>
      </c>
      <c r="BJ65" s="109">
        <f t="shared" si="32"/>
        <v>0</v>
      </c>
      <c r="BK65" s="109">
        <f t="shared" si="32"/>
        <v>0</v>
      </c>
      <c r="BL65" s="109">
        <f t="shared" si="32"/>
        <v>0</v>
      </c>
      <c r="BM65" s="109">
        <f t="shared" si="32"/>
        <v>0</v>
      </c>
      <c r="BN65" s="109">
        <f t="shared" si="32"/>
        <v>0</v>
      </c>
      <c r="BO65" s="109">
        <f t="shared" si="32"/>
        <v>0</v>
      </c>
      <c r="BP65" s="109">
        <f t="shared" si="32"/>
        <v>0</v>
      </c>
      <c r="BQ65" s="109">
        <f t="shared" ref="BQ65:CZ65" si="33">BQ14*BQ62</f>
        <v>0</v>
      </c>
      <c r="BR65" s="109">
        <f t="shared" si="33"/>
        <v>0</v>
      </c>
      <c r="BS65" s="109">
        <f t="shared" si="33"/>
        <v>0</v>
      </c>
      <c r="BT65" s="109">
        <f t="shared" si="33"/>
        <v>0</v>
      </c>
      <c r="BU65" s="109">
        <f t="shared" si="33"/>
        <v>0</v>
      </c>
      <c r="BV65" s="109">
        <f t="shared" si="33"/>
        <v>0</v>
      </c>
      <c r="BW65" s="109">
        <f t="shared" si="33"/>
        <v>0</v>
      </c>
      <c r="BX65" s="109">
        <f t="shared" si="33"/>
        <v>0</v>
      </c>
      <c r="BY65" s="109">
        <f t="shared" si="33"/>
        <v>0</v>
      </c>
      <c r="BZ65" s="109">
        <f t="shared" si="33"/>
        <v>0</v>
      </c>
      <c r="CA65" s="109">
        <f t="shared" si="33"/>
        <v>0</v>
      </c>
      <c r="CB65" s="109">
        <f t="shared" si="33"/>
        <v>0</v>
      </c>
      <c r="CC65" s="109">
        <f t="shared" si="33"/>
        <v>0</v>
      </c>
      <c r="CD65" s="109">
        <f t="shared" si="33"/>
        <v>0</v>
      </c>
      <c r="CE65" s="109">
        <f t="shared" si="33"/>
        <v>0</v>
      </c>
      <c r="CF65" s="109">
        <f t="shared" si="33"/>
        <v>0</v>
      </c>
      <c r="CG65" s="109">
        <f t="shared" si="33"/>
        <v>0</v>
      </c>
      <c r="CH65" s="109">
        <f t="shared" si="33"/>
        <v>0</v>
      </c>
      <c r="CI65" s="109">
        <f t="shared" si="33"/>
        <v>0</v>
      </c>
      <c r="CJ65" s="109">
        <f t="shared" si="33"/>
        <v>0</v>
      </c>
      <c r="CK65" s="109">
        <f t="shared" si="33"/>
        <v>0</v>
      </c>
      <c r="CL65" s="109">
        <f t="shared" si="33"/>
        <v>0</v>
      </c>
      <c r="CM65" s="109">
        <f t="shared" si="33"/>
        <v>0</v>
      </c>
      <c r="CN65" s="109">
        <f t="shared" si="33"/>
        <v>0</v>
      </c>
      <c r="CO65" s="109">
        <f t="shared" si="33"/>
        <v>0</v>
      </c>
      <c r="CP65" s="109">
        <f t="shared" si="33"/>
        <v>0</v>
      </c>
      <c r="CQ65" s="109">
        <f t="shared" si="33"/>
        <v>0</v>
      </c>
      <c r="CR65" s="109">
        <f t="shared" si="33"/>
        <v>0</v>
      </c>
      <c r="CS65" s="109">
        <f t="shared" si="33"/>
        <v>0</v>
      </c>
      <c r="CT65" s="109">
        <f t="shared" si="33"/>
        <v>0</v>
      </c>
      <c r="CU65" s="109">
        <f t="shared" si="33"/>
        <v>0</v>
      </c>
      <c r="CV65" s="109">
        <f t="shared" si="33"/>
        <v>0</v>
      </c>
      <c r="CW65" s="109">
        <f t="shared" si="33"/>
        <v>0</v>
      </c>
      <c r="CX65" s="109">
        <f t="shared" si="33"/>
        <v>0</v>
      </c>
      <c r="CY65" s="109">
        <f t="shared" si="33"/>
        <v>0</v>
      </c>
      <c r="CZ65" s="109">
        <f t="shared" si="33"/>
        <v>0</v>
      </c>
      <c r="DA65" s="92"/>
      <c r="DB65" s="92"/>
      <c r="DC65" s="92"/>
      <c r="DD65" s="92"/>
      <c r="DE65" s="92"/>
      <c r="DF65" s="92"/>
      <c r="DG65" s="92"/>
      <c r="DH65" s="92"/>
      <c r="DI65" s="92"/>
      <c r="DJ65" s="92"/>
      <c r="DK65" s="92"/>
      <c r="DL65" s="92"/>
      <c r="DM65" s="92"/>
    </row>
    <row r="66" spans="1:117" ht="18" customHeight="1" x14ac:dyDescent="0.25">
      <c r="A66" s="90"/>
      <c r="B66" s="92"/>
      <c r="C66" s="10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c r="DF66" s="92"/>
      <c r="DG66" s="92"/>
      <c r="DH66" s="92"/>
      <c r="DI66" s="92"/>
      <c r="DJ66" s="92"/>
      <c r="DK66" s="92"/>
      <c r="DL66" s="92"/>
      <c r="DM66" s="92"/>
    </row>
    <row r="67" spans="1:117" s="88" customFormat="1" ht="18" customHeight="1" x14ac:dyDescent="0.25">
      <c r="A67" s="90"/>
      <c r="B67" s="337" t="s">
        <v>306</v>
      </c>
      <c r="C67" s="338"/>
      <c r="D67" s="322"/>
      <c r="E67" s="112"/>
      <c r="F67" s="112"/>
      <c r="G67" s="112"/>
      <c r="H67" s="89"/>
      <c r="I67" s="89"/>
      <c r="J67" s="89"/>
      <c r="K67" s="89"/>
      <c r="L67" s="89"/>
      <c r="M67" s="89"/>
      <c r="N67" s="89"/>
      <c r="O67" s="89"/>
      <c r="P67" s="89"/>
      <c r="Q67" s="89"/>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BM67" s="92"/>
      <c r="BN67" s="92"/>
      <c r="BO67" s="92"/>
      <c r="BP67" s="92"/>
      <c r="BQ67" s="92"/>
      <c r="BR67" s="92"/>
      <c r="BS67" s="92"/>
      <c r="BT67" s="92"/>
      <c r="BU67" s="92"/>
      <c r="BV67" s="92"/>
      <c r="BW67" s="92"/>
      <c r="BX67" s="92"/>
      <c r="BY67" s="92"/>
      <c r="BZ67" s="92"/>
      <c r="CA67" s="92"/>
      <c r="CB67" s="92"/>
      <c r="CC67" s="92"/>
      <c r="CD67" s="92"/>
      <c r="CE67" s="92"/>
      <c r="CF67" s="92"/>
      <c r="CG67" s="92"/>
      <c r="CH67" s="92"/>
      <c r="CI67" s="92"/>
      <c r="CJ67" s="92"/>
      <c r="CK67" s="92"/>
      <c r="CL67" s="92"/>
      <c r="CM67" s="92"/>
      <c r="CN67" s="92"/>
      <c r="CO67" s="92"/>
      <c r="CP67" s="92"/>
      <c r="CQ67" s="92"/>
      <c r="CR67" s="92"/>
      <c r="CS67" s="92"/>
      <c r="CT67" s="92"/>
      <c r="CU67" s="92"/>
      <c r="CV67" s="92"/>
      <c r="CW67" s="92"/>
      <c r="CX67" s="92"/>
      <c r="CY67" s="92"/>
      <c r="CZ67" s="92"/>
      <c r="DA67" s="92"/>
      <c r="DB67" s="92"/>
      <c r="DC67" s="92"/>
      <c r="DD67" s="92"/>
      <c r="DE67" s="92"/>
      <c r="DF67" s="92"/>
      <c r="DG67" s="92"/>
      <c r="DH67" s="92"/>
      <c r="DI67" s="92"/>
      <c r="DJ67" s="92"/>
      <c r="DK67" s="92"/>
      <c r="DL67" s="92"/>
      <c r="DM67" s="92"/>
    </row>
    <row r="68" spans="1:117" ht="18" customHeight="1" x14ac:dyDescent="0.25">
      <c r="A68" s="90"/>
      <c r="B68" s="107" t="s">
        <v>302</v>
      </c>
      <c r="C68" s="102"/>
      <c r="D68" s="111">
        <f>SUM(E68:CZ68)</f>
        <v>1695</v>
      </c>
      <c r="E68" s="109">
        <f>Cashflow!D99</f>
        <v>1695</v>
      </c>
      <c r="F68" s="109">
        <f>Cashflow!E99</f>
        <v>0</v>
      </c>
      <c r="G68" s="109">
        <f>Cashflow!F99</f>
        <v>0</v>
      </c>
      <c r="H68" s="109">
        <f>Cashflow!G99</f>
        <v>0</v>
      </c>
      <c r="I68" s="109">
        <f>Cashflow!H99</f>
        <v>0</v>
      </c>
      <c r="J68" s="109">
        <f>Cashflow!I99</f>
        <v>0</v>
      </c>
      <c r="K68" s="109">
        <f>Cashflow!J99</f>
        <v>0</v>
      </c>
      <c r="L68" s="109">
        <f>Cashflow!K99</f>
        <v>0</v>
      </c>
      <c r="M68" s="109">
        <f>Cashflow!L99</f>
        <v>0</v>
      </c>
      <c r="N68" s="109">
        <f>Cashflow!M99</f>
        <v>0</v>
      </c>
      <c r="O68" s="109">
        <f>Cashflow!N99</f>
        <v>0</v>
      </c>
      <c r="P68" s="109">
        <f>Cashflow!O99</f>
        <v>0</v>
      </c>
      <c r="Q68" s="109">
        <f>Cashflow!P99</f>
        <v>0</v>
      </c>
      <c r="R68" s="109">
        <f>Cashflow!Q99</f>
        <v>0</v>
      </c>
      <c r="S68" s="109">
        <f>Cashflow!R99</f>
        <v>0</v>
      </c>
      <c r="T68" s="109">
        <f>Cashflow!S99</f>
        <v>0</v>
      </c>
      <c r="U68" s="109">
        <f>Cashflow!T99</f>
        <v>0</v>
      </c>
      <c r="V68" s="109">
        <f>Cashflow!U99</f>
        <v>0</v>
      </c>
      <c r="W68" s="109">
        <f>Cashflow!V99</f>
        <v>0</v>
      </c>
      <c r="X68" s="109">
        <f>Cashflow!W99</f>
        <v>0</v>
      </c>
      <c r="Y68" s="109">
        <f>Cashflow!X99</f>
        <v>0</v>
      </c>
      <c r="Z68" s="109">
        <f>Cashflow!Y99</f>
        <v>0</v>
      </c>
      <c r="AA68" s="109">
        <f>Cashflow!Z99</f>
        <v>0</v>
      </c>
      <c r="AB68" s="109">
        <f>Cashflow!AA99</f>
        <v>0</v>
      </c>
      <c r="AC68" s="109">
        <f>Cashflow!AB99</f>
        <v>0</v>
      </c>
      <c r="AD68" s="109">
        <f>Cashflow!AC99</f>
        <v>0</v>
      </c>
      <c r="AE68" s="109">
        <f>Cashflow!AD99</f>
        <v>0</v>
      </c>
      <c r="AF68" s="109">
        <f>Cashflow!AE99</f>
        <v>0</v>
      </c>
      <c r="AG68" s="109">
        <f>Cashflow!AF99</f>
        <v>0</v>
      </c>
      <c r="AH68" s="109">
        <f>Cashflow!AG99</f>
        <v>0</v>
      </c>
      <c r="AI68" s="109">
        <f>Cashflow!AH99</f>
        <v>0</v>
      </c>
      <c r="AJ68" s="109">
        <f>Cashflow!AI99</f>
        <v>0</v>
      </c>
      <c r="AK68" s="109">
        <f>Cashflow!AJ99</f>
        <v>0</v>
      </c>
      <c r="AL68" s="109">
        <f>Cashflow!AK99</f>
        <v>0</v>
      </c>
      <c r="AM68" s="109">
        <f>Cashflow!AL99</f>
        <v>0</v>
      </c>
      <c r="AN68" s="109">
        <f>Cashflow!AM99</f>
        <v>0</v>
      </c>
      <c r="AO68" s="109">
        <f>Cashflow!AN99</f>
        <v>0</v>
      </c>
      <c r="AP68" s="109">
        <f>Cashflow!AO99</f>
        <v>0</v>
      </c>
      <c r="AQ68" s="109">
        <f>Cashflow!AP99</f>
        <v>0</v>
      </c>
      <c r="AR68" s="109">
        <f>Cashflow!AQ99</f>
        <v>0</v>
      </c>
      <c r="AS68" s="109">
        <f>Cashflow!AR99</f>
        <v>0</v>
      </c>
      <c r="AT68" s="109">
        <f>Cashflow!AS99</f>
        <v>0</v>
      </c>
      <c r="AU68" s="109">
        <f>Cashflow!AT99</f>
        <v>0</v>
      </c>
      <c r="AV68" s="109">
        <f>Cashflow!AU99</f>
        <v>0</v>
      </c>
      <c r="AW68" s="109">
        <f>Cashflow!AV99</f>
        <v>0</v>
      </c>
      <c r="AX68" s="109">
        <f>Cashflow!AW99</f>
        <v>0</v>
      </c>
      <c r="AY68" s="109">
        <f>Cashflow!AX99</f>
        <v>0</v>
      </c>
      <c r="AZ68" s="109">
        <f>Cashflow!AY99</f>
        <v>0</v>
      </c>
      <c r="BA68" s="109">
        <f>Cashflow!AZ99</f>
        <v>0</v>
      </c>
      <c r="BB68" s="109">
        <f>Cashflow!BA99</f>
        <v>0</v>
      </c>
      <c r="BC68" s="109">
        <f>Cashflow!BB99</f>
        <v>0</v>
      </c>
      <c r="BD68" s="109">
        <f>Cashflow!BC99</f>
        <v>0</v>
      </c>
      <c r="BE68" s="109">
        <f>Cashflow!BD99</f>
        <v>0</v>
      </c>
      <c r="BF68" s="109">
        <f>Cashflow!BE99</f>
        <v>0</v>
      </c>
      <c r="BG68" s="109">
        <f>Cashflow!BF99</f>
        <v>0</v>
      </c>
      <c r="BH68" s="109">
        <f>Cashflow!BG99</f>
        <v>0</v>
      </c>
      <c r="BI68" s="109">
        <f>Cashflow!BH99</f>
        <v>0</v>
      </c>
      <c r="BJ68" s="109">
        <f>Cashflow!BI99</f>
        <v>0</v>
      </c>
      <c r="BK68" s="109">
        <f>Cashflow!BJ99</f>
        <v>0</v>
      </c>
      <c r="BL68" s="109">
        <f>Cashflow!BK99</f>
        <v>0</v>
      </c>
      <c r="BM68" s="109">
        <f>Cashflow!BL99</f>
        <v>0</v>
      </c>
      <c r="BN68" s="109">
        <f>Cashflow!BM99</f>
        <v>0</v>
      </c>
      <c r="BO68" s="109">
        <f>Cashflow!BN99</f>
        <v>0</v>
      </c>
      <c r="BP68" s="109">
        <f>Cashflow!BO99</f>
        <v>0</v>
      </c>
      <c r="BQ68" s="109">
        <f>Cashflow!BP99</f>
        <v>0</v>
      </c>
      <c r="BR68" s="109">
        <f>Cashflow!BQ99</f>
        <v>0</v>
      </c>
      <c r="BS68" s="109">
        <f>Cashflow!BR99</f>
        <v>0</v>
      </c>
      <c r="BT68" s="109">
        <f>Cashflow!BS99</f>
        <v>0</v>
      </c>
      <c r="BU68" s="109">
        <f>Cashflow!BT99</f>
        <v>0</v>
      </c>
      <c r="BV68" s="109">
        <f>Cashflow!BU99</f>
        <v>0</v>
      </c>
      <c r="BW68" s="109">
        <f>Cashflow!BV99</f>
        <v>0</v>
      </c>
      <c r="BX68" s="109">
        <f>Cashflow!BW99</f>
        <v>0</v>
      </c>
      <c r="BY68" s="109">
        <f>Cashflow!BX99</f>
        <v>0</v>
      </c>
      <c r="BZ68" s="109">
        <f>Cashflow!BY99</f>
        <v>0</v>
      </c>
      <c r="CA68" s="109">
        <f>Cashflow!BZ99</f>
        <v>0</v>
      </c>
      <c r="CB68" s="109">
        <f>Cashflow!CA99</f>
        <v>0</v>
      </c>
      <c r="CC68" s="109">
        <f>Cashflow!CB99</f>
        <v>0</v>
      </c>
      <c r="CD68" s="109">
        <f>Cashflow!CC99</f>
        <v>0</v>
      </c>
      <c r="CE68" s="109">
        <f>Cashflow!CD99</f>
        <v>0</v>
      </c>
      <c r="CF68" s="109">
        <f>Cashflow!CE99</f>
        <v>0</v>
      </c>
      <c r="CG68" s="109">
        <f>Cashflow!CF99</f>
        <v>0</v>
      </c>
      <c r="CH68" s="109">
        <f>Cashflow!CG99</f>
        <v>0</v>
      </c>
      <c r="CI68" s="109">
        <f>Cashflow!CH99</f>
        <v>0</v>
      </c>
      <c r="CJ68" s="109">
        <f>Cashflow!CI99</f>
        <v>0</v>
      </c>
      <c r="CK68" s="109">
        <f>Cashflow!CJ99</f>
        <v>0</v>
      </c>
      <c r="CL68" s="109">
        <f>Cashflow!CK99</f>
        <v>0</v>
      </c>
      <c r="CM68" s="109">
        <f>Cashflow!CL99</f>
        <v>0</v>
      </c>
      <c r="CN68" s="109">
        <f>Cashflow!CM99</f>
        <v>0</v>
      </c>
      <c r="CO68" s="109">
        <f>Cashflow!CN99</f>
        <v>0</v>
      </c>
      <c r="CP68" s="109">
        <f>Cashflow!CO99</f>
        <v>0</v>
      </c>
      <c r="CQ68" s="109">
        <f>Cashflow!CP99</f>
        <v>0</v>
      </c>
      <c r="CR68" s="109">
        <f>Cashflow!CQ99</f>
        <v>0</v>
      </c>
      <c r="CS68" s="109">
        <f>Cashflow!CR99</f>
        <v>0</v>
      </c>
      <c r="CT68" s="109">
        <f>Cashflow!CS99</f>
        <v>0</v>
      </c>
      <c r="CU68" s="109">
        <f>Cashflow!CT99</f>
        <v>0</v>
      </c>
      <c r="CV68" s="109">
        <f>Cashflow!CU99</f>
        <v>0</v>
      </c>
      <c r="CW68" s="109">
        <f>Cashflow!CV99</f>
        <v>0</v>
      </c>
      <c r="CX68" s="109">
        <f>Cashflow!CW99</f>
        <v>0</v>
      </c>
      <c r="CY68" s="109">
        <f>Cashflow!CX99</f>
        <v>0</v>
      </c>
      <c r="CZ68" s="109">
        <f>Cashflow!CY99</f>
        <v>0</v>
      </c>
      <c r="DA68" s="92"/>
      <c r="DB68" s="92"/>
      <c r="DC68" s="92"/>
      <c r="DD68" s="92"/>
      <c r="DE68" s="92"/>
      <c r="DF68" s="92"/>
      <c r="DG68" s="92"/>
      <c r="DH68" s="92"/>
      <c r="DI68" s="92"/>
      <c r="DJ68" s="92"/>
      <c r="DK68" s="92"/>
      <c r="DL68" s="92"/>
      <c r="DM68" s="92"/>
    </row>
    <row r="69" spans="1:117" s="88" customFormat="1" ht="18" customHeight="1" x14ac:dyDescent="0.25">
      <c r="A69" s="90"/>
      <c r="B69" s="113"/>
      <c r="C69" s="102"/>
      <c r="D69" s="112"/>
      <c r="E69" s="112"/>
      <c r="F69" s="112"/>
      <c r="G69" s="112"/>
      <c r="H69" s="89"/>
      <c r="I69" s="89"/>
      <c r="J69" s="89"/>
      <c r="K69" s="89"/>
      <c r="L69" s="89"/>
      <c r="M69" s="89"/>
      <c r="N69" s="89"/>
      <c r="O69" s="89"/>
      <c r="P69" s="89"/>
      <c r="Q69" s="89"/>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BM69" s="92"/>
      <c r="BN69" s="92"/>
      <c r="BO69" s="92"/>
      <c r="BP69" s="92"/>
      <c r="BQ69" s="92"/>
      <c r="BR69" s="92"/>
      <c r="BS69" s="92"/>
      <c r="BT69" s="92"/>
      <c r="BU69" s="92"/>
      <c r="BV69" s="92"/>
      <c r="BW69" s="92"/>
      <c r="BX69" s="92"/>
      <c r="BY69" s="92"/>
      <c r="BZ69" s="92"/>
      <c r="CA69" s="92"/>
      <c r="CB69" s="92"/>
      <c r="CC69" s="92"/>
      <c r="CD69" s="92"/>
      <c r="CE69" s="92"/>
      <c r="CF69" s="92"/>
      <c r="CG69" s="92"/>
      <c r="CH69" s="92"/>
      <c r="CI69" s="92"/>
      <c r="CJ69" s="92"/>
      <c r="CK69" s="92"/>
      <c r="CL69" s="92"/>
      <c r="CM69" s="92"/>
      <c r="CN69" s="92"/>
      <c r="CO69" s="92"/>
      <c r="CP69" s="92"/>
      <c r="CQ69" s="92"/>
      <c r="CR69" s="92"/>
      <c r="CS69" s="92"/>
      <c r="CT69" s="92"/>
      <c r="CU69" s="92"/>
      <c r="CV69" s="92"/>
      <c r="CW69" s="92"/>
      <c r="CX69" s="92"/>
      <c r="CY69" s="92"/>
      <c r="CZ69" s="92"/>
      <c r="DA69" s="92"/>
      <c r="DB69" s="92"/>
      <c r="DC69" s="92"/>
      <c r="DD69" s="92"/>
      <c r="DE69" s="92"/>
      <c r="DF69" s="92"/>
      <c r="DG69" s="92"/>
      <c r="DH69" s="92"/>
      <c r="DI69" s="92"/>
      <c r="DJ69" s="92"/>
      <c r="DK69" s="92"/>
      <c r="DL69" s="92"/>
      <c r="DM69" s="92"/>
    </row>
    <row r="70" spans="1:117" ht="18" customHeight="1" x14ac:dyDescent="0.25">
      <c r="A70" s="90"/>
      <c r="C70" s="102"/>
      <c r="D70" s="11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c r="BM70" s="92"/>
      <c r="BN70" s="92"/>
      <c r="BO70" s="92"/>
      <c r="BP70" s="92"/>
      <c r="BQ70" s="92"/>
      <c r="BR70" s="92"/>
      <c r="BS70" s="92"/>
      <c r="BT70" s="92"/>
      <c r="BU70" s="92"/>
      <c r="BV70" s="92"/>
      <c r="BW70" s="92"/>
      <c r="BX70" s="92"/>
      <c r="BY70" s="92"/>
      <c r="BZ70" s="92"/>
      <c r="CA70" s="92"/>
      <c r="CB70" s="92"/>
      <c r="CC70" s="92"/>
      <c r="CD70" s="92"/>
      <c r="CE70" s="92"/>
      <c r="CF70" s="92"/>
      <c r="CG70" s="92"/>
      <c r="CH70" s="92"/>
      <c r="CI70" s="92"/>
      <c r="CJ70" s="92"/>
      <c r="CK70" s="92"/>
      <c r="CL70" s="92"/>
      <c r="CM70" s="92"/>
      <c r="CN70" s="92"/>
      <c r="CO70" s="92"/>
      <c r="CP70" s="92"/>
      <c r="CQ70" s="92"/>
      <c r="CR70" s="92"/>
      <c r="CS70" s="92"/>
      <c r="CT70" s="92"/>
      <c r="CU70" s="92"/>
      <c r="CV70" s="92"/>
      <c r="CW70" s="92"/>
      <c r="CX70" s="92"/>
      <c r="CY70" s="92"/>
      <c r="CZ70" s="92"/>
      <c r="DA70" s="92"/>
      <c r="DB70" s="92"/>
      <c r="DC70" s="92"/>
      <c r="DD70" s="92"/>
      <c r="DE70" s="92"/>
      <c r="DF70" s="92"/>
      <c r="DG70" s="92"/>
      <c r="DH70" s="92"/>
      <c r="DI70" s="92"/>
      <c r="DJ70" s="92"/>
      <c r="DK70" s="92"/>
      <c r="DL70" s="92"/>
      <c r="DM70" s="92"/>
    </row>
    <row r="71" spans="1:117" ht="18" customHeight="1" x14ac:dyDescent="0.25">
      <c r="A71" s="90"/>
      <c r="B71" s="107" t="s">
        <v>300</v>
      </c>
      <c r="C71" s="102"/>
      <c r="D71" s="111">
        <f>SUM(E71:CZ71)</f>
        <v>1695</v>
      </c>
      <c r="E71" s="109">
        <f t="shared" ref="E71:AJ71" si="34">E14*E68</f>
        <v>1695</v>
      </c>
      <c r="F71" s="109">
        <f t="shared" si="34"/>
        <v>0</v>
      </c>
      <c r="G71" s="109">
        <f t="shared" si="34"/>
        <v>0</v>
      </c>
      <c r="H71" s="109">
        <f t="shared" si="34"/>
        <v>0</v>
      </c>
      <c r="I71" s="109">
        <f t="shared" si="34"/>
        <v>0</v>
      </c>
      <c r="J71" s="109">
        <f t="shared" si="34"/>
        <v>0</v>
      </c>
      <c r="K71" s="109">
        <f t="shared" si="34"/>
        <v>0</v>
      </c>
      <c r="L71" s="109">
        <f t="shared" si="34"/>
        <v>0</v>
      </c>
      <c r="M71" s="109">
        <f t="shared" si="34"/>
        <v>0</v>
      </c>
      <c r="N71" s="109">
        <f t="shared" si="34"/>
        <v>0</v>
      </c>
      <c r="O71" s="109">
        <f t="shared" si="34"/>
        <v>0</v>
      </c>
      <c r="P71" s="109">
        <f t="shared" si="34"/>
        <v>0</v>
      </c>
      <c r="Q71" s="109">
        <f t="shared" si="34"/>
        <v>0</v>
      </c>
      <c r="R71" s="109">
        <f t="shared" si="34"/>
        <v>0</v>
      </c>
      <c r="S71" s="109">
        <f t="shared" si="34"/>
        <v>0</v>
      </c>
      <c r="T71" s="109">
        <f t="shared" si="34"/>
        <v>0</v>
      </c>
      <c r="U71" s="109">
        <f t="shared" si="34"/>
        <v>0</v>
      </c>
      <c r="V71" s="109">
        <f t="shared" si="34"/>
        <v>0</v>
      </c>
      <c r="W71" s="109">
        <f t="shared" si="34"/>
        <v>0</v>
      </c>
      <c r="X71" s="109">
        <f t="shared" si="34"/>
        <v>0</v>
      </c>
      <c r="Y71" s="109">
        <f t="shared" si="34"/>
        <v>0</v>
      </c>
      <c r="Z71" s="109">
        <f t="shared" si="34"/>
        <v>0</v>
      </c>
      <c r="AA71" s="109">
        <f t="shared" si="34"/>
        <v>0</v>
      </c>
      <c r="AB71" s="109">
        <f t="shared" si="34"/>
        <v>0</v>
      </c>
      <c r="AC71" s="109">
        <f t="shared" si="34"/>
        <v>0</v>
      </c>
      <c r="AD71" s="109">
        <f t="shared" si="34"/>
        <v>0</v>
      </c>
      <c r="AE71" s="109">
        <f t="shared" si="34"/>
        <v>0</v>
      </c>
      <c r="AF71" s="109">
        <f t="shared" si="34"/>
        <v>0</v>
      </c>
      <c r="AG71" s="109">
        <f t="shared" si="34"/>
        <v>0</v>
      </c>
      <c r="AH71" s="109">
        <f t="shared" si="34"/>
        <v>0</v>
      </c>
      <c r="AI71" s="109">
        <f t="shared" si="34"/>
        <v>0</v>
      </c>
      <c r="AJ71" s="109">
        <f t="shared" si="34"/>
        <v>0</v>
      </c>
      <c r="AK71" s="109">
        <f t="shared" ref="AK71:BP71" si="35">AK14*AK68</f>
        <v>0</v>
      </c>
      <c r="AL71" s="109">
        <f t="shared" si="35"/>
        <v>0</v>
      </c>
      <c r="AM71" s="109">
        <f t="shared" si="35"/>
        <v>0</v>
      </c>
      <c r="AN71" s="109">
        <f t="shared" si="35"/>
        <v>0</v>
      </c>
      <c r="AO71" s="109">
        <f t="shared" si="35"/>
        <v>0</v>
      </c>
      <c r="AP71" s="109">
        <f t="shared" si="35"/>
        <v>0</v>
      </c>
      <c r="AQ71" s="109">
        <f t="shared" si="35"/>
        <v>0</v>
      </c>
      <c r="AR71" s="109">
        <f t="shared" si="35"/>
        <v>0</v>
      </c>
      <c r="AS71" s="109">
        <f t="shared" si="35"/>
        <v>0</v>
      </c>
      <c r="AT71" s="109">
        <f t="shared" si="35"/>
        <v>0</v>
      </c>
      <c r="AU71" s="109">
        <f t="shared" si="35"/>
        <v>0</v>
      </c>
      <c r="AV71" s="109">
        <f t="shared" si="35"/>
        <v>0</v>
      </c>
      <c r="AW71" s="109">
        <f t="shared" si="35"/>
        <v>0</v>
      </c>
      <c r="AX71" s="109">
        <f t="shared" si="35"/>
        <v>0</v>
      </c>
      <c r="AY71" s="109">
        <f t="shared" si="35"/>
        <v>0</v>
      </c>
      <c r="AZ71" s="109">
        <f t="shared" si="35"/>
        <v>0</v>
      </c>
      <c r="BA71" s="109">
        <f t="shared" si="35"/>
        <v>0</v>
      </c>
      <c r="BB71" s="109">
        <f t="shared" si="35"/>
        <v>0</v>
      </c>
      <c r="BC71" s="109">
        <f t="shared" si="35"/>
        <v>0</v>
      </c>
      <c r="BD71" s="109">
        <f t="shared" si="35"/>
        <v>0</v>
      </c>
      <c r="BE71" s="109">
        <f t="shared" si="35"/>
        <v>0</v>
      </c>
      <c r="BF71" s="109">
        <f t="shared" si="35"/>
        <v>0</v>
      </c>
      <c r="BG71" s="109">
        <f t="shared" si="35"/>
        <v>0</v>
      </c>
      <c r="BH71" s="109">
        <f t="shared" si="35"/>
        <v>0</v>
      </c>
      <c r="BI71" s="109">
        <f t="shared" si="35"/>
        <v>0</v>
      </c>
      <c r="BJ71" s="109">
        <f t="shared" si="35"/>
        <v>0</v>
      </c>
      <c r="BK71" s="109">
        <f t="shared" si="35"/>
        <v>0</v>
      </c>
      <c r="BL71" s="109">
        <f t="shared" si="35"/>
        <v>0</v>
      </c>
      <c r="BM71" s="109">
        <f t="shared" si="35"/>
        <v>0</v>
      </c>
      <c r="BN71" s="109">
        <f t="shared" si="35"/>
        <v>0</v>
      </c>
      <c r="BO71" s="109">
        <f t="shared" si="35"/>
        <v>0</v>
      </c>
      <c r="BP71" s="109">
        <f t="shared" si="35"/>
        <v>0</v>
      </c>
      <c r="BQ71" s="109">
        <f t="shared" ref="BQ71:CZ71" si="36">BQ14*BQ68</f>
        <v>0</v>
      </c>
      <c r="BR71" s="109">
        <f t="shared" si="36"/>
        <v>0</v>
      </c>
      <c r="BS71" s="109">
        <f t="shared" si="36"/>
        <v>0</v>
      </c>
      <c r="BT71" s="109">
        <f t="shared" si="36"/>
        <v>0</v>
      </c>
      <c r="BU71" s="109">
        <f t="shared" si="36"/>
        <v>0</v>
      </c>
      <c r="BV71" s="109">
        <f t="shared" si="36"/>
        <v>0</v>
      </c>
      <c r="BW71" s="109">
        <f t="shared" si="36"/>
        <v>0</v>
      </c>
      <c r="BX71" s="109">
        <f t="shared" si="36"/>
        <v>0</v>
      </c>
      <c r="BY71" s="109">
        <f t="shared" si="36"/>
        <v>0</v>
      </c>
      <c r="BZ71" s="109">
        <f t="shared" si="36"/>
        <v>0</v>
      </c>
      <c r="CA71" s="109">
        <f t="shared" si="36"/>
        <v>0</v>
      </c>
      <c r="CB71" s="109">
        <f t="shared" si="36"/>
        <v>0</v>
      </c>
      <c r="CC71" s="109">
        <f t="shared" si="36"/>
        <v>0</v>
      </c>
      <c r="CD71" s="109">
        <f t="shared" si="36"/>
        <v>0</v>
      </c>
      <c r="CE71" s="109">
        <f t="shared" si="36"/>
        <v>0</v>
      </c>
      <c r="CF71" s="109">
        <f t="shared" si="36"/>
        <v>0</v>
      </c>
      <c r="CG71" s="109">
        <f t="shared" si="36"/>
        <v>0</v>
      </c>
      <c r="CH71" s="109">
        <f t="shared" si="36"/>
        <v>0</v>
      </c>
      <c r="CI71" s="109">
        <f t="shared" si="36"/>
        <v>0</v>
      </c>
      <c r="CJ71" s="109">
        <f t="shared" si="36"/>
        <v>0</v>
      </c>
      <c r="CK71" s="109">
        <f t="shared" si="36"/>
        <v>0</v>
      </c>
      <c r="CL71" s="109">
        <f t="shared" si="36"/>
        <v>0</v>
      </c>
      <c r="CM71" s="109">
        <f t="shared" si="36"/>
        <v>0</v>
      </c>
      <c r="CN71" s="109">
        <f t="shared" si="36"/>
        <v>0</v>
      </c>
      <c r="CO71" s="109">
        <f t="shared" si="36"/>
        <v>0</v>
      </c>
      <c r="CP71" s="109">
        <f t="shared" si="36"/>
        <v>0</v>
      </c>
      <c r="CQ71" s="109">
        <f t="shared" si="36"/>
        <v>0</v>
      </c>
      <c r="CR71" s="109">
        <f t="shared" si="36"/>
        <v>0</v>
      </c>
      <c r="CS71" s="109">
        <f t="shared" si="36"/>
        <v>0</v>
      </c>
      <c r="CT71" s="109">
        <f t="shared" si="36"/>
        <v>0</v>
      </c>
      <c r="CU71" s="109">
        <f t="shared" si="36"/>
        <v>0</v>
      </c>
      <c r="CV71" s="109">
        <f t="shared" si="36"/>
        <v>0</v>
      </c>
      <c r="CW71" s="109">
        <f t="shared" si="36"/>
        <v>0</v>
      </c>
      <c r="CX71" s="109">
        <f t="shared" si="36"/>
        <v>0</v>
      </c>
      <c r="CY71" s="109">
        <f t="shared" si="36"/>
        <v>0</v>
      </c>
      <c r="CZ71" s="109">
        <f t="shared" si="36"/>
        <v>0</v>
      </c>
      <c r="DA71" s="92"/>
      <c r="DB71" s="92"/>
      <c r="DC71" s="92"/>
      <c r="DD71" s="92"/>
      <c r="DE71" s="92"/>
      <c r="DF71" s="92"/>
      <c r="DG71" s="92"/>
      <c r="DH71" s="92"/>
      <c r="DI71" s="92"/>
      <c r="DJ71" s="92"/>
      <c r="DK71" s="92"/>
      <c r="DL71" s="92"/>
      <c r="DM71" s="92"/>
    </row>
    <row r="72" spans="1:117" ht="13.5" customHeight="1" x14ac:dyDescent="0.25">
      <c r="C72" s="102"/>
    </row>
    <row r="73" spans="1:117" ht="13.5" customHeight="1" x14ac:dyDescent="0.25">
      <c r="C73" s="102"/>
    </row>
    <row r="74" spans="1:117" ht="13.5" customHeight="1" x14ac:dyDescent="0.25">
      <c r="C74" s="102"/>
    </row>
    <row r="75" spans="1:117" ht="13.5" customHeight="1" x14ac:dyDescent="0.25">
      <c r="C75" s="102"/>
    </row>
    <row r="76" spans="1:117" ht="13.5" customHeight="1" x14ac:dyDescent="0.25">
      <c r="C76" s="102"/>
    </row>
    <row r="77" spans="1:117" ht="13.5" customHeight="1" x14ac:dyDescent="0.25">
      <c r="C77" s="102"/>
    </row>
    <row r="78" spans="1:117" ht="13.5" customHeight="1" x14ac:dyDescent="0.25">
      <c r="C78" s="102"/>
    </row>
    <row r="79" spans="1:117" ht="13.5" customHeight="1" x14ac:dyDescent="0.25">
      <c r="C79" s="102"/>
    </row>
  </sheetData>
  <sheetProtection password="A42F" sheet="1" formatCells="0" formatColumns="0" formatRows="0" sort="0" autoFilter="0"/>
  <mergeCells count="8">
    <mergeCell ref="B11:D11"/>
    <mergeCell ref="B14:D14"/>
    <mergeCell ref="B67:D67"/>
    <mergeCell ref="B61:D61"/>
    <mergeCell ref="B13:D13"/>
    <mergeCell ref="B12:D12"/>
    <mergeCell ref="B39:D39"/>
    <mergeCell ref="B16:D16"/>
  </mergeCells>
  <conditionalFormatting sqref="A2:XFD9 A10:CZ13 DA10:XFD15 A14:D14 A15:CZ15 E16:XFD16 A16:B17 C17:D37 DA17:XFD71 A18 A19:B20 A21 A22:B23 A24:A29 B25:B29 A30:B30 A31:A33 B32:B33 A34:B34 A35 A36:B37 A38 A39:B42 C39:D59 A43 A44:B45 A46:A48 B47:B48 A49:B49 A50 A51:B52 A53:A55 B54:B55 A56:B56 A57 A58:B59 A60 B61:D61 A61:C63 D61:D64 A64 C64 A65:D67 A68:C69 D68:D70 A70 C70 A71:D71 A72:XFD1048576">
    <cfRule type="cellIs" dxfId="5" priority="2" operator="lessThan">
      <formula>0</formula>
    </cfRule>
  </conditionalFormatting>
  <pageMargins left="0.7" right="0.7" top="0.75" bottom="0.75" header="0.511811023622047" footer="0.511811023622047"/>
  <pageSetup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49992370372631"/>
  </sheetPr>
  <dimension ref="A2:W34"/>
  <sheetViews>
    <sheetView showGridLines="0" zoomScale="80" zoomScaleNormal="80" workbookViewId="0">
      <selection activeCell="B2" sqref="B2:F2"/>
    </sheetView>
  </sheetViews>
  <sheetFormatPr defaultColWidth="8.7109375" defaultRowHeight="15" x14ac:dyDescent="0.25"/>
  <cols>
    <col min="1" max="1" width="21" customWidth="1"/>
    <col min="2" max="2" width="100.7109375" customWidth="1"/>
    <col min="3" max="3" width="14.7109375" customWidth="1"/>
    <col min="4" max="4" width="15.5703125" customWidth="1"/>
  </cols>
  <sheetData>
    <row r="2" spans="1:23" ht="30" customHeight="1" x14ac:dyDescent="0.25">
      <c r="B2" s="340" t="s">
        <v>307</v>
      </c>
      <c r="C2" s="338"/>
      <c r="D2" s="338"/>
      <c r="E2" s="338"/>
      <c r="F2" s="322"/>
    </row>
    <row r="3" spans="1:23" s="115" customFormat="1" ht="18" customHeight="1" x14ac:dyDescent="0.25">
      <c r="A3" s="116"/>
      <c r="B3" s="117"/>
      <c r="C3" s="118"/>
      <c r="D3" s="118"/>
      <c r="E3" s="118"/>
      <c r="F3" s="119"/>
      <c r="G3" s="120"/>
      <c r="H3" s="121"/>
      <c r="I3" s="121"/>
      <c r="J3" s="121"/>
      <c r="K3" s="121"/>
      <c r="L3" s="121"/>
      <c r="M3" s="121"/>
      <c r="N3" s="121"/>
      <c r="O3" s="121"/>
      <c r="P3" s="121"/>
      <c r="Q3" s="121"/>
      <c r="R3" s="121"/>
      <c r="S3" s="121"/>
      <c r="T3" s="121"/>
      <c r="U3" s="121"/>
      <c r="V3" s="121"/>
      <c r="W3" s="121"/>
    </row>
    <row r="4" spans="1:23" s="115" customFormat="1" ht="20.25" customHeight="1" x14ac:dyDescent="0.2">
      <c r="A4" s="116"/>
      <c r="B4" s="122" t="s">
        <v>308</v>
      </c>
      <c r="C4" s="123">
        <f>NPVs!C6</f>
        <v>-1695</v>
      </c>
      <c r="D4" s="124"/>
      <c r="E4" s="124"/>
      <c r="F4" s="125"/>
      <c r="G4" s="120"/>
      <c r="H4" s="126"/>
      <c r="I4" s="126"/>
      <c r="J4" s="121"/>
      <c r="K4" s="121"/>
      <c r="L4" s="121"/>
      <c r="M4" s="121"/>
      <c r="N4" s="121"/>
      <c r="O4" s="121"/>
      <c r="P4" s="121"/>
      <c r="Q4" s="121"/>
      <c r="R4" s="121"/>
      <c r="S4" s="121"/>
      <c r="T4" s="121"/>
      <c r="U4" s="121"/>
      <c r="V4" s="121"/>
      <c r="W4" s="121"/>
    </row>
    <row r="5" spans="1:23" s="115" customFormat="1" ht="18" customHeight="1" x14ac:dyDescent="0.2">
      <c r="A5" s="116"/>
      <c r="B5" s="122" t="s">
        <v>309</v>
      </c>
      <c r="C5" s="123">
        <f>NPVs!C7</f>
        <v>0</v>
      </c>
      <c r="F5" s="127"/>
      <c r="H5" s="121"/>
      <c r="I5" s="121"/>
      <c r="J5" s="121"/>
      <c r="K5" s="121"/>
      <c r="L5" s="121"/>
      <c r="M5" s="121"/>
      <c r="N5" s="121"/>
      <c r="O5" s="121"/>
    </row>
    <row r="6" spans="1:23" s="115" customFormat="1" ht="18" customHeight="1" x14ac:dyDescent="0.2">
      <c r="A6" s="116"/>
      <c r="B6" s="128"/>
      <c r="C6" s="129"/>
      <c r="F6" s="127"/>
      <c r="H6" s="121"/>
      <c r="I6" s="121"/>
      <c r="J6" s="121"/>
      <c r="K6" s="121"/>
      <c r="L6" s="121"/>
      <c r="M6" s="121"/>
      <c r="N6" s="121"/>
      <c r="O6" s="121"/>
    </row>
    <row r="7" spans="1:23" ht="14.25" customHeight="1" x14ac:dyDescent="0.25">
      <c r="B7" s="130"/>
      <c r="F7" s="131"/>
    </row>
    <row r="8" spans="1:23" ht="20.25" customHeight="1" x14ac:dyDescent="0.3">
      <c r="B8" s="132" t="s">
        <v>310</v>
      </c>
      <c r="F8" s="131"/>
    </row>
    <row r="9" spans="1:23" ht="20.25" customHeight="1" x14ac:dyDescent="0.25">
      <c r="B9" s="133" t="s">
        <v>311</v>
      </c>
      <c r="F9" s="131"/>
    </row>
    <row r="10" spans="1:23" ht="46.5" customHeight="1" x14ac:dyDescent="0.25">
      <c r="B10" s="134" t="s">
        <v>312</v>
      </c>
      <c r="C10" s="135" t="s">
        <v>313</v>
      </c>
      <c r="F10" s="131"/>
    </row>
    <row r="11" spans="1:23" ht="20.25" customHeight="1" x14ac:dyDescent="0.25">
      <c r="B11" s="136">
        <f>Inputs!C11</f>
        <v>0</v>
      </c>
      <c r="C11" s="137">
        <f>'Income Calcs'!B7</f>
        <v>0</v>
      </c>
      <c r="F11" s="131"/>
    </row>
    <row r="12" spans="1:23" ht="14.25" customHeight="1" x14ac:dyDescent="0.25">
      <c r="B12" s="130"/>
      <c r="F12" s="131"/>
    </row>
    <row r="13" spans="1:23" ht="14.25" customHeight="1" x14ac:dyDescent="0.25">
      <c r="B13" s="130"/>
      <c r="F13" s="131"/>
    </row>
    <row r="14" spans="1:23" ht="14.25" customHeight="1" x14ac:dyDescent="0.25">
      <c r="B14" s="130"/>
      <c r="F14" s="131"/>
    </row>
    <row r="15" spans="1:23" ht="15" customHeight="1" x14ac:dyDescent="0.25">
      <c r="B15" s="138" t="s">
        <v>314</v>
      </c>
      <c r="D15" s="139" t="s">
        <v>315</v>
      </c>
      <c r="F15" s="140"/>
    </row>
    <row r="16" spans="1:23" ht="15" customHeight="1" x14ac:dyDescent="0.25">
      <c r="B16" s="141" t="s">
        <v>316</v>
      </c>
      <c r="C16" s="142">
        <f>NPVs!C5</f>
        <v>-1695</v>
      </c>
      <c r="D16" s="142">
        <f>IF(Calculations!C32&gt;0, C5, 0)</f>
        <v>0</v>
      </c>
      <c r="E16" s="143" t="s">
        <v>317</v>
      </c>
      <c r="F16" s="144"/>
    </row>
    <row r="17" spans="2:6" s="145" customFormat="1" ht="15" customHeight="1" x14ac:dyDescent="0.25">
      <c r="B17" s="146"/>
      <c r="C17" s="147"/>
      <c r="D17" s="147"/>
      <c r="E17" s="148"/>
      <c r="F17" s="146"/>
    </row>
    <row r="18" spans="2:6" s="145" customFormat="1" ht="15" customHeight="1" x14ac:dyDescent="0.25">
      <c r="B18" s="146"/>
      <c r="C18" s="147"/>
      <c r="D18" s="147"/>
      <c r="E18" s="148"/>
      <c r="F18" s="146"/>
    </row>
    <row r="20" spans="2:6" ht="15" customHeight="1" x14ac:dyDescent="0.25">
      <c r="B20" s="149" t="s">
        <v>318</v>
      </c>
    </row>
    <row r="21" spans="2:6" ht="15" customHeight="1" x14ac:dyDescent="0.25">
      <c r="B21" s="150" t="s">
        <v>319</v>
      </c>
    </row>
    <row r="22" spans="2:6" ht="15" customHeight="1" x14ac:dyDescent="0.25">
      <c r="B22" s="150" t="s">
        <v>320</v>
      </c>
    </row>
    <row r="23" spans="2:6" ht="15" customHeight="1" x14ac:dyDescent="0.25">
      <c r="B23" s="150" t="s">
        <v>321</v>
      </c>
    </row>
    <row r="24" spans="2:6" ht="14.25" customHeight="1" x14ac:dyDescent="0.25">
      <c r="B24" s="151"/>
    </row>
    <row r="34" spans="2:2" ht="15" customHeight="1" x14ac:dyDescent="0.25">
      <c r="B34" s="152"/>
    </row>
  </sheetData>
  <sheetProtection password="A42F" sheet="1" formatCells="0" formatColumns="0" formatRows="0" sort="0" autoFilter="0"/>
  <mergeCells count="1">
    <mergeCell ref="B2:F2"/>
  </mergeCells>
  <conditionalFormatting sqref="A2:XFD6">
    <cfRule type="cellIs" dxfId="4" priority="2" operator="lessThan">
      <formula>0</formula>
    </cfRule>
  </conditionalFormatting>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B1:C32"/>
  <sheetViews>
    <sheetView showGridLines="0" zoomScaleNormal="100" workbookViewId="0">
      <selection activeCell="C28" sqref="C28"/>
    </sheetView>
  </sheetViews>
  <sheetFormatPr defaultColWidth="8.5703125" defaultRowHeight="15" x14ac:dyDescent="0.25"/>
  <cols>
    <col min="1" max="1" width="3" style="92" customWidth="1"/>
    <col min="2" max="2" width="50" style="92" customWidth="1"/>
    <col min="3" max="3" width="20" style="92" customWidth="1"/>
    <col min="4" max="4" width="8.5703125" style="92" customWidth="1"/>
    <col min="5" max="16384" width="8.5703125" style="92"/>
  </cols>
  <sheetData>
    <row r="1" spans="2:3" ht="17.25" customHeight="1" x14ac:dyDescent="0.25">
      <c r="B1" s="153" t="s">
        <v>322</v>
      </c>
    </row>
    <row r="2" spans="2:3" ht="15" customHeight="1" x14ac:dyDescent="0.25">
      <c r="B2" s="154" t="s">
        <v>323</v>
      </c>
    </row>
    <row r="4" spans="2:3" ht="15" customHeight="1" x14ac:dyDescent="0.25">
      <c r="B4" s="155" t="s">
        <v>324</v>
      </c>
      <c r="C4" s="90"/>
    </row>
    <row r="5" spans="2:3" ht="15" customHeight="1" x14ac:dyDescent="0.25">
      <c r="B5" s="156" t="s">
        <v>325</v>
      </c>
      <c r="C5" s="157">
        <f>IF(Inputs!C6&gt;0,Inputs!C6/0.9,0)</f>
        <v>0</v>
      </c>
    </row>
    <row r="6" spans="2:3" ht="15" customHeight="1" x14ac:dyDescent="0.25">
      <c r="B6" s="155" t="s">
        <v>326</v>
      </c>
      <c r="C6" s="90"/>
    </row>
    <row r="7" spans="2:3" ht="15" customHeight="1" x14ac:dyDescent="0.25">
      <c r="B7" s="158" t="s">
        <v>327</v>
      </c>
      <c r="C7" s="159">
        <f>Inputs!C13*Inputs!C6</f>
        <v>0</v>
      </c>
    </row>
    <row r="8" spans="2:3" ht="15" customHeight="1" x14ac:dyDescent="0.25">
      <c r="B8" s="158" t="s">
        <v>328</v>
      </c>
      <c r="C8" s="159">
        <f>Inputs!C14*Inputs!C6</f>
        <v>0</v>
      </c>
    </row>
    <row r="9" spans="2:3" ht="15" customHeight="1" x14ac:dyDescent="0.25">
      <c r="B9" s="158" t="s">
        <v>329</v>
      </c>
      <c r="C9" s="159">
        <f>Inputs!C15*Inputs!C6</f>
        <v>0</v>
      </c>
    </row>
    <row r="10" spans="2:3" ht="15" customHeight="1" x14ac:dyDescent="0.25">
      <c r="B10" s="158" t="s">
        <v>330</v>
      </c>
      <c r="C10" s="159">
        <f>Inputs!C16*Inputs!C6</f>
        <v>0</v>
      </c>
    </row>
    <row r="11" spans="2:3" ht="15" customHeight="1" x14ac:dyDescent="0.25">
      <c r="B11" s="158" t="s">
        <v>331</v>
      </c>
      <c r="C11" s="159">
        <f>Inputs!C17*Inputs!C6</f>
        <v>0</v>
      </c>
    </row>
    <row r="12" spans="2:3" ht="15" customHeight="1" x14ac:dyDescent="0.25">
      <c r="B12" s="155" t="s">
        <v>332</v>
      </c>
      <c r="C12" s="157">
        <f>SUM(C13:C15)</f>
        <v>0</v>
      </c>
    </row>
    <row r="13" spans="2:3" ht="15" customHeight="1" x14ac:dyDescent="0.25">
      <c r="B13" s="158" t="s">
        <v>333</v>
      </c>
      <c r="C13" s="159">
        <f>Inputs!C18*Inputs!C6</f>
        <v>0</v>
      </c>
    </row>
    <row r="14" spans="2:3" ht="15" customHeight="1" x14ac:dyDescent="0.25">
      <c r="B14" s="158" t="s">
        <v>334</v>
      </c>
      <c r="C14" s="159">
        <f>Inputs!C19*Inputs!C6</f>
        <v>0</v>
      </c>
    </row>
    <row r="15" spans="2:3" ht="15" customHeight="1" x14ac:dyDescent="0.25">
      <c r="B15" s="158" t="s">
        <v>335</v>
      </c>
      <c r="C15" s="159">
        <f>Inputs!C20*Inputs!C6</f>
        <v>0</v>
      </c>
    </row>
    <row r="16" spans="2:3" ht="15" customHeight="1" x14ac:dyDescent="0.25">
      <c r="B16" s="155" t="s">
        <v>336</v>
      </c>
      <c r="C16" s="90"/>
    </row>
    <row r="17" spans="2:3" ht="15" customHeight="1" x14ac:dyDescent="0.25">
      <c r="B17" s="158" t="s">
        <v>337</v>
      </c>
      <c r="C17" s="159">
        <f>IF(Inputs!C22&gt;0,C7*10000/(Inputs!C22^2),0)</f>
        <v>0</v>
      </c>
    </row>
    <row r="18" spans="2:3" ht="15" customHeight="1" x14ac:dyDescent="0.25">
      <c r="B18" s="158" t="s">
        <v>338</v>
      </c>
      <c r="C18" s="159">
        <f>IF(Inputs!C23&gt;0,C8*10000/(Inputs!C23^2),0)</f>
        <v>0</v>
      </c>
    </row>
    <row r="19" spans="2:3" ht="15" customHeight="1" x14ac:dyDescent="0.25">
      <c r="B19" s="158" t="s">
        <v>339</v>
      </c>
      <c r="C19" s="159">
        <f>IF(Inputs!C24&gt;0,C9*10000/(Inputs!C24^2),0)</f>
        <v>0</v>
      </c>
    </row>
    <row r="20" spans="2:3" ht="15" customHeight="1" x14ac:dyDescent="0.25">
      <c r="B20" s="158" t="s">
        <v>340</v>
      </c>
      <c r="C20" s="159">
        <f>IF(Inputs!C25&gt;0,C10*10000/(Inputs!C25^2),0)</f>
        <v>0</v>
      </c>
    </row>
    <row r="21" spans="2:3" ht="15" customHeight="1" x14ac:dyDescent="0.25">
      <c r="B21" s="158" t="s">
        <v>341</v>
      </c>
      <c r="C21" s="159">
        <f>IF(Inputs!C26&gt;0,C11*10000/(Inputs!C26^2),0)</f>
        <v>0</v>
      </c>
    </row>
    <row r="22" spans="2:3" ht="15" customHeight="1" x14ac:dyDescent="0.25">
      <c r="B22" s="156" t="s">
        <v>342</v>
      </c>
      <c r="C22" s="157">
        <f>SUM(C23:C25)</f>
        <v>0</v>
      </c>
    </row>
    <row r="23" spans="2:3" ht="15" customHeight="1" x14ac:dyDescent="0.25">
      <c r="B23" s="158" t="s">
        <v>343</v>
      </c>
      <c r="C23" s="159">
        <f>IF(Inputs!C27&gt;0,C13*10000/(Inputs!C27^2),0)</f>
        <v>0</v>
      </c>
    </row>
    <row r="24" spans="2:3" ht="15" customHeight="1" x14ac:dyDescent="0.25">
      <c r="B24" s="158" t="s">
        <v>344</v>
      </c>
      <c r="C24" s="159">
        <f>IF(Inputs!C28&gt;0,C14*10000/(Inputs!C28^2),0)</f>
        <v>0</v>
      </c>
    </row>
    <row r="25" spans="2:3" ht="15" customHeight="1" x14ac:dyDescent="0.25">
      <c r="B25" s="158" t="s">
        <v>345</v>
      </c>
      <c r="C25" s="159">
        <f>IF(Inputs!C29&gt;0,C15*10000/(Inputs!C29^2),0)</f>
        <v>0</v>
      </c>
    </row>
    <row r="26" spans="2:3" ht="15" customHeight="1" x14ac:dyDescent="0.25">
      <c r="B26" s="155" t="s">
        <v>346</v>
      </c>
      <c r="C26" s="90"/>
    </row>
    <row r="27" spans="2:3" ht="15" customHeight="1" x14ac:dyDescent="0.25">
      <c r="B27" s="156" t="s">
        <v>347</v>
      </c>
      <c r="C27" s="157">
        <f>Inputs!C31+Inputs!C32+Inputs!C33</f>
        <v>0</v>
      </c>
    </row>
    <row r="28" spans="2:3" ht="15" customHeight="1" x14ac:dyDescent="0.25">
      <c r="B28" s="156" t="s">
        <v>348</v>
      </c>
      <c r="C28" s="157">
        <f>SUM(Inputs!C41:C44)</f>
        <v>0</v>
      </c>
    </row>
    <row r="29" spans="2:3" ht="15" customHeight="1" x14ac:dyDescent="0.25">
      <c r="B29" s="156" t="s">
        <v>349</v>
      </c>
      <c r="C29" s="157">
        <f>SUM(Inputs!C46:C51)</f>
        <v>0</v>
      </c>
    </row>
    <row r="30" spans="2:3" ht="15" customHeight="1" x14ac:dyDescent="0.25">
      <c r="B30" s="155" t="s">
        <v>350</v>
      </c>
      <c r="C30" s="90"/>
    </row>
    <row r="31" spans="2:3" ht="15" customHeight="1" x14ac:dyDescent="0.25">
      <c r="B31" s="156" t="s">
        <v>351</v>
      </c>
      <c r="C31" s="157">
        <f>SUM(Inputs!C77:C96)</f>
        <v>0</v>
      </c>
    </row>
    <row r="32" spans="2:3" ht="15" customHeight="1" x14ac:dyDescent="0.25">
      <c r="B32" s="156" t="s">
        <v>352</v>
      </c>
      <c r="C32" s="157">
        <f>SUMPRODUCT(Inputs!C77:C96,Inputs!D77:D96)</f>
        <v>0</v>
      </c>
    </row>
  </sheetData>
  <sheetProtection algorithmName="SHA-512" hashValue="Sdm6dw0qcm4N/uR/N0mpVDu8X1a53AW5uncgBTx89c7fr/tdKza30WOM8pTt7TNpc4PIRCBxQnQP6RmCKhfPJg==" saltValue="II7Z7hi5aboJiQIihpuFpQ==" spinCount="100000" sheet="1" objects="1" scenarios="1" formatCells="0" formatColumns="0" formatRows="0" sort="0" autoFilter="0"/>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pageSetUpPr fitToPage="1"/>
  </sheetPr>
  <dimension ref="A1:FJ257"/>
  <sheetViews>
    <sheetView showGridLines="0" topLeftCell="A47" zoomScale="50" zoomScaleNormal="50" workbookViewId="0">
      <selection activeCell="J148" sqref="J148"/>
    </sheetView>
  </sheetViews>
  <sheetFormatPr defaultColWidth="8.5703125" defaultRowHeight="15" x14ac:dyDescent="0.25"/>
  <cols>
    <col min="1" max="1" width="75.28515625" style="92" customWidth="1"/>
    <col min="2" max="2" width="40" style="92" customWidth="1"/>
    <col min="3" max="3" width="28.28515625" style="92" customWidth="1"/>
    <col min="4" max="4" width="30" style="92" customWidth="1"/>
    <col min="5" max="5" width="41" style="92" customWidth="1"/>
    <col min="6" max="6" width="15.7109375" style="92" customWidth="1"/>
    <col min="7" max="7" width="13.42578125" style="92" customWidth="1"/>
    <col min="8" max="8" width="19.5703125" style="92" customWidth="1"/>
    <col min="9" max="9" width="13.140625" style="92" customWidth="1"/>
    <col min="10" max="10" width="39.5703125" style="92" customWidth="1"/>
    <col min="11" max="11" width="23.7109375" style="92" customWidth="1"/>
    <col min="12" max="13" width="3.42578125" style="92" customWidth="1"/>
    <col min="14" max="14" width="3.28515625" style="92" customWidth="1"/>
    <col min="15" max="15" width="3.42578125" style="92" customWidth="1"/>
    <col min="16" max="16" width="3.28515625" style="21" customWidth="1"/>
    <col min="17" max="24" width="3.28515625" style="92" customWidth="1"/>
    <col min="25" max="25" width="127.7109375" style="92" customWidth="1"/>
    <col min="26" max="26" width="8.5703125" style="92" customWidth="1"/>
    <col min="27" max="16384" width="8.5703125" style="92"/>
  </cols>
  <sheetData>
    <row r="1" spans="1:24" ht="18" customHeight="1" x14ac:dyDescent="0.25">
      <c r="A1" s="343" t="s">
        <v>353</v>
      </c>
      <c r="B1" s="334"/>
      <c r="C1" s="334"/>
      <c r="D1" s="334"/>
      <c r="E1" s="334"/>
      <c r="F1" s="334"/>
      <c r="G1" s="334"/>
      <c r="H1" s="335"/>
      <c r="I1" s="160"/>
      <c r="J1" s="161"/>
      <c r="K1" s="162"/>
      <c r="L1" s="163"/>
      <c r="M1" s="163"/>
      <c r="N1"/>
      <c r="O1"/>
      <c r="P1"/>
      <c r="Q1"/>
      <c r="R1"/>
      <c r="S1"/>
      <c r="T1"/>
      <c r="U1"/>
      <c r="V1"/>
      <c r="W1"/>
      <c r="X1"/>
    </row>
    <row r="2" spans="1:24" ht="18" customHeight="1" x14ac:dyDescent="0.3">
      <c r="A2" s="164"/>
      <c r="B2" s="162"/>
      <c r="C2" s="165"/>
      <c r="D2" s="162"/>
      <c r="E2"/>
      <c r="F2"/>
      <c r="G2"/>
      <c r="H2"/>
      <c r="I2"/>
      <c r="J2" s="161"/>
      <c r="K2" s="162"/>
      <c r="L2" s="163"/>
      <c r="M2" s="163"/>
      <c r="N2"/>
      <c r="O2" s="341"/>
      <c r="P2" s="324"/>
      <c r="Q2" s="342"/>
      <c r="R2"/>
      <c r="S2"/>
      <c r="T2"/>
      <c r="U2"/>
      <c r="V2"/>
      <c r="W2"/>
      <c r="X2"/>
    </row>
    <row r="3" spans="1:24" ht="18" customHeight="1" x14ac:dyDescent="0.25">
      <c r="A3" s="351" t="s">
        <v>354</v>
      </c>
      <c r="B3" s="352"/>
      <c r="C3" s="165"/>
      <c r="D3" s="167"/>
      <c r="E3"/>
      <c r="F3"/>
      <c r="G3"/>
      <c r="H3"/>
      <c r="I3" s="165"/>
      <c r="J3" s="165"/>
      <c r="K3" s="165"/>
      <c r="L3" s="165"/>
      <c r="M3" s="165"/>
      <c r="N3" s="165"/>
      <c r="O3" s="165"/>
      <c r="P3" s="168"/>
      <c r="Q3" s="166"/>
      <c r="R3"/>
      <c r="S3"/>
      <c r="T3"/>
      <c r="U3"/>
      <c r="V3"/>
      <c r="W3"/>
      <c r="X3"/>
    </row>
    <row r="4" spans="1:24" ht="18" customHeight="1" x14ac:dyDescent="0.25">
      <c r="A4" s="169" t="s">
        <v>355</v>
      </c>
      <c r="B4" s="169" t="s">
        <v>356</v>
      </c>
      <c r="C4" s="165"/>
      <c r="D4" s="170"/>
      <c r="E4" s="170"/>
      <c r="F4"/>
      <c r="G4"/>
      <c r="H4"/>
      <c r="I4" s="165"/>
      <c r="J4" s="165"/>
      <c r="K4"/>
      <c r="L4" s="165"/>
      <c r="M4" s="165"/>
      <c r="N4" s="165"/>
      <c r="O4" s="165"/>
      <c r="P4" s="168"/>
      <c r="Q4" s="166"/>
      <c r="R4"/>
      <c r="S4"/>
      <c r="T4"/>
      <c r="U4"/>
      <c r="V4"/>
      <c r="W4"/>
      <c r="X4"/>
    </row>
    <row r="5" spans="1:24" s="171" customFormat="1" ht="18" customHeight="1" x14ac:dyDescent="0.25">
      <c r="A5" s="172">
        <v>1</v>
      </c>
      <c r="B5" s="172">
        <v>3</v>
      </c>
      <c r="C5" s="173"/>
      <c r="D5" s="174"/>
      <c r="E5" s="175"/>
      <c r="F5" s="173"/>
      <c r="G5" s="173"/>
      <c r="H5"/>
      <c r="I5" s="173"/>
      <c r="J5" s="173"/>
      <c r="K5"/>
      <c r="L5" s="173"/>
      <c r="M5" s="173"/>
      <c r="N5" s="173"/>
      <c r="O5" s="173"/>
      <c r="P5" s="176"/>
      <c r="Q5" s="177"/>
      <c r="R5"/>
      <c r="S5"/>
      <c r="T5"/>
      <c r="U5"/>
      <c r="V5"/>
      <c r="W5"/>
      <c r="X5"/>
    </row>
    <row r="6" spans="1:24" s="171" customFormat="1" ht="18" customHeight="1" x14ac:dyDescent="0.25">
      <c r="A6" s="172">
        <v>2</v>
      </c>
      <c r="B6" s="172">
        <v>2</v>
      </c>
      <c r="C6" s="173"/>
      <c r="D6" s="174"/>
      <c r="E6" s="175"/>
      <c r="F6" s="173"/>
      <c r="G6" s="173"/>
      <c r="H6" s="173"/>
      <c r="I6" s="173"/>
      <c r="J6" s="173"/>
      <c r="K6" s="173"/>
      <c r="L6" s="173"/>
      <c r="M6" s="173"/>
      <c r="N6" s="173"/>
      <c r="O6" s="173"/>
      <c r="P6" s="176"/>
      <c r="Q6" s="177"/>
      <c r="R6"/>
      <c r="S6"/>
      <c r="T6"/>
      <c r="U6"/>
      <c r="V6"/>
      <c r="W6"/>
      <c r="X6"/>
    </row>
    <row r="7" spans="1:24" s="171" customFormat="1" ht="18" customHeight="1" x14ac:dyDescent="0.25">
      <c r="A7" s="172">
        <v>3</v>
      </c>
      <c r="B7" s="172">
        <v>1</v>
      </c>
      <c r="C7" s="173"/>
      <c r="D7" s="174"/>
      <c r="E7" s="175"/>
      <c r="F7" s="173"/>
      <c r="G7" s="173"/>
      <c r="H7" s="173"/>
      <c r="I7" s="173"/>
      <c r="J7" s="173"/>
      <c r="K7" s="173"/>
      <c r="L7" s="173"/>
      <c r="M7" s="173"/>
      <c r="N7" s="173"/>
      <c r="O7" s="173"/>
      <c r="P7" s="176"/>
      <c r="Q7" s="177"/>
      <c r="R7"/>
      <c r="S7"/>
      <c r="T7"/>
      <c r="U7"/>
      <c r="V7"/>
      <c r="W7"/>
      <c r="X7"/>
    </row>
    <row r="8" spans="1:24" s="171" customFormat="1" ht="18" customHeight="1" x14ac:dyDescent="0.25">
      <c r="A8" s="178"/>
      <c r="B8" s="178"/>
      <c r="C8" s="173"/>
      <c r="D8" s="174"/>
      <c r="E8" s="175"/>
      <c r="F8" s="173"/>
      <c r="G8" s="173"/>
      <c r="H8" s="173"/>
      <c r="I8" s="173"/>
      <c r="J8" s="173"/>
      <c r="K8" s="173"/>
      <c r="L8" s="173"/>
      <c r="M8" s="173"/>
      <c r="N8" s="173"/>
      <c r="O8" s="173"/>
      <c r="P8" s="176"/>
      <c r="Q8" s="177"/>
      <c r="R8"/>
      <c r="S8"/>
      <c r="T8"/>
      <c r="U8"/>
      <c r="V8"/>
      <c r="W8"/>
      <c r="X8"/>
    </row>
    <row r="9" spans="1:24" ht="18" customHeight="1" x14ac:dyDescent="0.25">
      <c r="A9" s="179"/>
      <c r="B9" s="179"/>
      <c r="C9" s="165"/>
      <c r="D9" s="162"/>
      <c r="E9" s="165"/>
      <c r="F9" s="165"/>
      <c r="G9" s="165"/>
      <c r="H9" s="165"/>
      <c r="I9" s="165"/>
      <c r="J9" s="165"/>
      <c r="K9" s="165"/>
      <c r="L9" s="165"/>
      <c r="M9" s="165"/>
      <c r="N9" s="165"/>
      <c r="O9" s="165"/>
      <c r="P9" s="168"/>
      <c r="Q9" s="166"/>
      <c r="R9"/>
      <c r="S9"/>
      <c r="T9"/>
      <c r="U9"/>
      <c r="V9"/>
      <c r="W9"/>
      <c r="X9"/>
    </row>
    <row r="10" spans="1:24" ht="18" customHeight="1" x14ac:dyDescent="0.25">
      <c r="A10" s="353" t="s">
        <v>357</v>
      </c>
      <c r="B10" s="354"/>
      <c r="C10" s="165"/>
      <c r="D10" s="350" t="s">
        <v>358</v>
      </c>
      <c r="E10" s="335"/>
      <c r="F10" s="165"/>
      <c r="G10" s="165"/>
      <c r="H10" s="180" t="s">
        <v>359</v>
      </c>
      <c r="I10" s="165"/>
      <c r="J10" s="181" t="s">
        <v>360</v>
      </c>
      <c r="K10" s="165"/>
      <c r="L10" s="165"/>
      <c r="M10" s="165"/>
      <c r="N10" s="165"/>
      <c r="O10" s="165"/>
      <c r="P10" s="168"/>
      <c r="Q10" s="166"/>
      <c r="R10"/>
      <c r="S10"/>
      <c r="T10"/>
      <c r="U10"/>
      <c r="V10"/>
      <c r="W10"/>
      <c r="X10"/>
    </row>
    <row r="11" spans="1:24" ht="18" customHeight="1" x14ac:dyDescent="0.25">
      <c r="A11" s="182" t="s">
        <v>361</v>
      </c>
      <c r="B11" s="182" t="s">
        <v>362</v>
      </c>
      <c r="C11" s="165"/>
      <c r="D11" s="182" t="s">
        <v>363</v>
      </c>
      <c r="E11" s="182" t="s">
        <v>179</v>
      </c>
      <c r="F11" s="165"/>
      <c r="G11" s="165"/>
      <c r="H11" s="182" t="s">
        <v>364</v>
      </c>
      <c r="I11" s="165"/>
      <c r="J11" s="182" t="s">
        <v>360</v>
      </c>
      <c r="K11" s="165"/>
      <c r="L11" s="165"/>
      <c r="M11" s="165"/>
      <c r="N11" s="165"/>
      <c r="O11" s="165"/>
      <c r="P11" s="168"/>
      <c r="Q11" s="166"/>
      <c r="R11"/>
      <c r="S11"/>
      <c r="T11"/>
      <c r="U11"/>
      <c r="V11"/>
      <c r="W11"/>
      <c r="X11"/>
    </row>
    <row r="12" spans="1:24" s="171" customFormat="1" ht="18" customHeight="1" x14ac:dyDescent="0.25">
      <c r="A12" s="183">
        <v>1</v>
      </c>
      <c r="B12" s="183">
        <v>0.15</v>
      </c>
      <c r="C12" s="173"/>
      <c r="D12" s="184" t="s">
        <v>365</v>
      </c>
      <c r="E12" s="185">
        <f>SUM($C$36,$C$42)</f>
        <v>0.68</v>
      </c>
      <c r="F12" s="173"/>
      <c r="G12" s="173"/>
      <c r="H12" s="183">
        <v>1585</v>
      </c>
      <c r="I12" s="173"/>
      <c r="J12" s="183">
        <v>0.5</v>
      </c>
      <c r="K12" s="173"/>
      <c r="L12" s="173"/>
      <c r="M12" s="173"/>
      <c r="N12" s="173"/>
      <c r="O12" s="173"/>
      <c r="P12" s="176"/>
      <c r="Q12" s="177"/>
      <c r="R12"/>
      <c r="S12"/>
      <c r="T12"/>
      <c r="U12"/>
      <c r="V12"/>
      <c r="W12"/>
      <c r="X12"/>
    </row>
    <row r="13" spans="1:24" s="171" customFormat="1" ht="18" customHeight="1" x14ac:dyDescent="0.25">
      <c r="A13" s="183">
        <v>2</v>
      </c>
      <c r="B13" s="183">
        <v>0.1</v>
      </c>
      <c r="C13" s="173"/>
      <c r="D13" s="184" t="s">
        <v>366</v>
      </c>
      <c r="E13" s="185">
        <f>SUM($C$37,$C$43)</f>
        <v>0.68</v>
      </c>
      <c r="F13" s="173"/>
      <c r="G13" s="173"/>
      <c r="H13" s="173"/>
      <c r="I13" s="173"/>
      <c r="J13" s="173"/>
      <c r="K13" s="173"/>
      <c r="L13" s="173"/>
      <c r="M13" s="173"/>
      <c r="N13" s="173"/>
      <c r="O13" s="173"/>
      <c r="P13" s="176"/>
      <c r="Q13" s="177"/>
      <c r="R13"/>
      <c r="S13"/>
      <c r="T13"/>
      <c r="U13"/>
      <c r="V13"/>
      <c r="W13"/>
      <c r="X13"/>
    </row>
    <row r="14" spans="1:24" s="171" customFormat="1" ht="18" customHeight="1" x14ac:dyDescent="0.25">
      <c r="A14" s="183">
        <v>3</v>
      </c>
      <c r="B14" s="183">
        <v>0.05</v>
      </c>
      <c r="C14" s="173"/>
      <c r="D14" s="184" t="s">
        <v>367</v>
      </c>
      <c r="E14" s="185">
        <f>SUM($C$38,$C$44)</f>
        <v>0.68</v>
      </c>
      <c r="F14" s="173"/>
      <c r="G14" s="173"/>
      <c r="H14" s="173"/>
      <c r="I14" s="173"/>
      <c r="J14" s="173"/>
      <c r="K14" s="173"/>
      <c r="L14" s="173"/>
      <c r="M14" s="173"/>
      <c r="N14" s="173"/>
      <c r="O14" s="173"/>
      <c r="P14" s="176"/>
      <c r="Q14" s="177"/>
      <c r="R14"/>
      <c r="S14"/>
      <c r="T14"/>
      <c r="U14"/>
      <c r="V14"/>
      <c r="W14"/>
      <c r="X14"/>
    </row>
    <row r="15" spans="1:24" s="171" customFormat="1" ht="18" customHeight="1" x14ac:dyDescent="0.25">
      <c r="A15" s="186"/>
      <c r="B15" s="186"/>
      <c r="C15" s="173"/>
      <c r="D15" s="184" t="s">
        <v>64</v>
      </c>
      <c r="E15" s="185">
        <f>SUM($C$39,$C$45)</f>
        <v>0.68</v>
      </c>
      <c r="F15" s="173"/>
      <c r="G15" s="173"/>
      <c r="H15" s="173"/>
      <c r="I15" s="173"/>
      <c r="J15" s="173"/>
      <c r="K15" s="173"/>
      <c r="L15" s="173"/>
      <c r="M15" s="173"/>
      <c r="N15" s="173"/>
      <c r="O15" s="173"/>
      <c r="P15" s="176"/>
      <c r="Q15" s="177"/>
      <c r="R15"/>
      <c r="S15"/>
      <c r="T15"/>
      <c r="U15"/>
      <c r="V15"/>
      <c r="W15"/>
      <c r="X15"/>
    </row>
    <row r="16" spans="1:24" s="171" customFormat="1" ht="18" customHeight="1" x14ac:dyDescent="0.25">
      <c r="A16" s="187"/>
      <c r="B16" s="186"/>
      <c r="C16" s="173"/>
      <c r="D16" s="184" t="s">
        <v>65</v>
      </c>
      <c r="E16" s="185">
        <f>SUM($C$40,$C$46)</f>
        <v>0.68</v>
      </c>
      <c r="F16" s="173"/>
      <c r="G16" s="173"/>
      <c r="H16" s="173"/>
      <c r="I16" s="173"/>
      <c r="J16" s="173"/>
      <c r="K16" s="173"/>
      <c r="L16" s="173"/>
      <c r="M16" s="173"/>
      <c r="N16" s="173"/>
      <c r="O16" s="173"/>
      <c r="P16" s="176"/>
      <c r="Q16" s="177"/>
      <c r="R16"/>
      <c r="S16"/>
      <c r="T16"/>
      <c r="U16"/>
      <c r="V16"/>
      <c r="W16"/>
      <c r="X16"/>
    </row>
    <row r="17" spans="1:24" s="171" customFormat="1" ht="18" customHeight="1" x14ac:dyDescent="0.25">
      <c r="A17" s="187"/>
      <c r="B17" s="186"/>
      <c r="C17" s="173"/>
      <c r="D17" s="184" t="s">
        <v>368</v>
      </c>
      <c r="E17" s="185">
        <f>SUM($C$41,$C$47)</f>
        <v>1.02</v>
      </c>
      <c r="F17" s="173"/>
      <c r="G17" s="173"/>
      <c r="H17" s="173"/>
      <c r="I17" s="173"/>
      <c r="J17" s="173"/>
      <c r="K17" s="173"/>
      <c r="L17" s="173"/>
      <c r="M17" s="173"/>
      <c r="N17" s="173"/>
      <c r="O17" s="173"/>
      <c r="P17" s="176"/>
      <c r="Q17" s="177"/>
      <c r="R17"/>
      <c r="S17"/>
      <c r="T17"/>
      <c r="U17"/>
      <c r="V17"/>
      <c r="W17"/>
      <c r="X17"/>
    </row>
    <row r="18" spans="1:24" ht="18" customHeight="1" x14ac:dyDescent="0.3">
      <c r="A18" s="164"/>
      <c r="B18" s="162"/>
      <c r="C18" s="165"/>
      <c r="D18" s="165"/>
      <c r="E18" s="165"/>
      <c r="F18" s="165"/>
      <c r="G18" s="165"/>
      <c r="H18" s="165"/>
      <c r="I18" s="165"/>
      <c r="J18" s="165"/>
      <c r="K18" s="165"/>
      <c r="L18" s="165"/>
      <c r="M18" s="165"/>
      <c r="N18" s="165"/>
      <c r="O18" s="165"/>
      <c r="P18" s="168"/>
      <c r="Q18" s="166"/>
      <c r="R18"/>
      <c r="S18"/>
      <c r="T18"/>
      <c r="U18"/>
      <c r="V18"/>
      <c r="W18"/>
      <c r="X18"/>
    </row>
    <row r="19" spans="1:24" ht="18" customHeight="1" x14ac:dyDescent="0.25">
      <c r="A19" s="188" t="s">
        <v>369</v>
      </c>
      <c r="B19" s="162"/>
      <c r="C19" s="165"/>
      <c r="D19" s="165"/>
      <c r="E19" s="165"/>
      <c r="F19" s="165"/>
      <c r="G19" s="165"/>
      <c r="H19" s="165"/>
      <c r="I19" s="165"/>
      <c r="J19" s="165"/>
      <c r="K19" s="165"/>
      <c r="L19" s="165"/>
      <c r="M19" s="165"/>
      <c r="N19" s="165"/>
      <c r="O19" s="165"/>
      <c r="P19" s="168"/>
      <c r="Q19" s="166"/>
      <c r="R19"/>
      <c r="S19"/>
      <c r="T19"/>
      <c r="U19"/>
      <c r="V19"/>
      <c r="W19"/>
      <c r="X19"/>
    </row>
    <row r="20" spans="1:24" ht="18" customHeight="1" x14ac:dyDescent="0.3">
      <c r="A20" s="164"/>
      <c r="B20" s="162"/>
      <c r="C20" s="165"/>
      <c r="D20" s="162"/>
      <c r="E20" s="165"/>
      <c r="F20" s="165"/>
      <c r="G20" s="165"/>
      <c r="H20" s="165"/>
      <c r="I20" s="165"/>
      <c r="J20" s="165"/>
      <c r="K20" s="161"/>
      <c r="L20" s="162"/>
      <c r="M20" s="163"/>
      <c r="N20" s="163"/>
      <c r="O20"/>
      <c r="P20" s="189"/>
      <c r="Q20" s="166"/>
      <c r="R20" s="166"/>
      <c r="S20"/>
      <c r="T20"/>
      <c r="U20"/>
      <c r="V20"/>
      <c r="W20"/>
      <c r="X20"/>
    </row>
    <row r="21" spans="1:24" s="21" customFormat="1" ht="15.75" customHeight="1" x14ac:dyDescent="0.25">
      <c r="A21" s="169" t="s">
        <v>180</v>
      </c>
      <c r="B21" s="169" t="s">
        <v>370</v>
      </c>
      <c r="C21" s="169" t="s">
        <v>371</v>
      </c>
      <c r="D21" s="169" t="s">
        <v>372</v>
      </c>
      <c r="E21" s="347" t="s">
        <v>177</v>
      </c>
      <c r="F21" s="348"/>
      <c r="G21" s="348"/>
      <c r="H21" s="348"/>
      <c r="I21" s="349"/>
      <c r="J21" s="169" t="s">
        <v>373</v>
      </c>
      <c r="K21" s="169" t="s">
        <v>374</v>
      </c>
      <c r="L21" s="190"/>
      <c r="M21" s="191"/>
      <c r="N21" s="191"/>
      <c r="O21"/>
      <c r="P21"/>
      <c r="Q21"/>
      <c r="R21"/>
      <c r="S21"/>
      <c r="T21"/>
      <c r="U21"/>
      <c r="V21"/>
      <c r="W21"/>
      <c r="X21"/>
    </row>
    <row r="22" spans="1:24" s="21" customFormat="1" ht="32.25" customHeight="1" x14ac:dyDescent="0.25">
      <c r="A22" s="344" t="s">
        <v>375</v>
      </c>
      <c r="B22" s="192" t="s">
        <v>376</v>
      </c>
      <c r="C22" s="193">
        <v>1695</v>
      </c>
      <c r="D22" s="194" t="s">
        <v>377</v>
      </c>
      <c r="E22" s="194">
        <v>0</v>
      </c>
      <c r="F22" s="195"/>
      <c r="G22" s="195"/>
      <c r="H22" s="195"/>
      <c r="I22" s="195"/>
      <c r="J22" s="194" t="s">
        <v>378</v>
      </c>
      <c r="K22" s="192" t="s">
        <v>379</v>
      </c>
      <c r="L22" s="190"/>
      <c r="M22" s="191"/>
      <c r="N22" s="191"/>
      <c r="O22"/>
      <c r="P22"/>
      <c r="Q22"/>
      <c r="R22"/>
      <c r="S22"/>
      <c r="T22"/>
      <c r="U22"/>
      <c r="V22"/>
      <c r="W22"/>
      <c r="X22"/>
    </row>
    <row r="23" spans="1:24" s="21" customFormat="1" ht="25.5" customHeight="1" x14ac:dyDescent="0.25">
      <c r="A23" s="346"/>
      <c r="B23" s="192" t="s">
        <v>380</v>
      </c>
      <c r="C23" s="193">
        <v>169.5</v>
      </c>
      <c r="D23" s="194" t="s">
        <v>381</v>
      </c>
      <c r="E23" s="194">
        <v>0</v>
      </c>
      <c r="F23" s="195"/>
      <c r="G23" s="195"/>
      <c r="H23" s="195"/>
      <c r="I23" s="195"/>
      <c r="J23" s="194" t="s">
        <v>378</v>
      </c>
      <c r="K23" s="192" t="s">
        <v>379</v>
      </c>
      <c r="L23" s="190"/>
      <c r="M23" s="191"/>
      <c r="N23" s="191"/>
      <c r="O23"/>
      <c r="P23"/>
      <c r="Q23"/>
      <c r="R23"/>
      <c r="S23"/>
      <c r="T23"/>
      <c r="U23"/>
      <c r="V23"/>
      <c r="W23"/>
      <c r="X23"/>
    </row>
    <row r="24" spans="1:24" s="21" customFormat="1" ht="51" customHeight="1" x14ac:dyDescent="0.25">
      <c r="A24" s="344" t="s">
        <v>382</v>
      </c>
      <c r="B24" s="192" t="s">
        <v>184</v>
      </c>
      <c r="C24" s="193">
        <v>306.12</v>
      </c>
      <c r="D24" s="194" t="s">
        <v>383</v>
      </c>
      <c r="E24" s="194">
        <v>0</v>
      </c>
      <c r="F24" s="195"/>
      <c r="G24" s="195"/>
      <c r="H24" s="195"/>
      <c r="I24" s="195"/>
      <c r="J24" s="194" t="s">
        <v>378</v>
      </c>
      <c r="K24" s="192" t="s">
        <v>384</v>
      </c>
      <c r="L24" s="190"/>
      <c r="M24" s="191"/>
      <c r="N24" s="191"/>
      <c r="O24"/>
      <c r="P24"/>
      <c r="Q24"/>
      <c r="R24"/>
      <c r="S24"/>
      <c r="T24"/>
      <c r="U24"/>
      <c r="V24"/>
      <c r="W24"/>
      <c r="X24"/>
    </row>
    <row r="25" spans="1:24" s="21" customFormat="1" ht="25.5" customHeight="1" x14ac:dyDescent="0.25">
      <c r="A25" s="345"/>
      <c r="B25" s="192" t="s">
        <v>185</v>
      </c>
      <c r="C25" s="193">
        <v>306.12</v>
      </c>
      <c r="D25" s="194" t="s">
        <v>383</v>
      </c>
      <c r="E25" s="194">
        <v>0</v>
      </c>
      <c r="F25" s="195"/>
      <c r="G25" s="195"/>
      <c r="H25" s="195"/>
      <c r="I25" s="195"/>
      <c r="J25" s="194" t="s">
        <v>378</v>
      </c>
      <c r="K25" s="192" t="s">
        <v>385</v>
      </c>
      <c r="L25" s="190"/>
      <c r="M25" s="191"/>
      <c r="N25" s="191"/>
      <c r="O25"/>
      <c r="P25"/>
      <c r="Q25"/>
      <c r="R25"/>
      <c r="S25"/>
      <c r="T25"/>
      <c r="U25"/>
      <c r="V25"/>
      <c r="W25"/>
      <c r="X25"/>
    </row>
    <row r="26" spans="1:24" s="21" customFormat="1" ht="25.5" customHeight="1" x14ac:dyDescent="0.25">
      <c r="A26" s="346"/>
      <c r="B26" s="192" t="s">
        <v>186</v>
      </c>
      <c r="C26" s="193">
        <v>306.12</v>
      </c>
      <c r="D26" s="194" t="s">
        <v>383</v>
      </c>
      <c r="E26" s="194">
        <v>0</v>
      </c>
      <c r="F26" s="195"/>
      <c r="G26" s="195"/>
      <c r="H26" s="195"/>
      <c r="I26" s="195"/>
      <c r="J26" s="194" t="s">
        <v>378</v>
      </c>
      <c r="K26" s="192" t="s">
        <v>385</v>
      </c>
      <c r="L26" s="190"/>
      <c r="M26" s="191"/>
      <c r="N26" s="191"/>
      <c r="O26"/>
      <c r="P26"/>
      <c r="Q26"/>
      <c r="R26"/>
      <c r="S26"/>
      <c r="T26"/>
      <c r="U26"/>
      <c r="V26"/>
      <c r="W26"/>
      <c r="X26"/>
    </row>
    <row r="27" spans="1:24" s="21" customFormat="1" ht="15.75" customHeight="1" x14ac:dyDescent="0.25">
      <c r="A27" s="344" t="s">
        <v>386</v>
      </c>
      <c r="B27" s="192" t="s">
        <v>387</v>
      </c>
      <c r="C27" s="196">
        <v>0</v>
      </c>
      <c r="D27" s="194" t="s">
        <v>383</v>
      </c>
      <c r="E27" s="194">
        <v>0</v>
      </c>
      <c r="F27" s="195"/>
      <c r="G27" s="195"/>
      <c r="H27" s="195"/>
      <c r="I27" s="195"/>
      <c r="J27" s="194" t="s">
        <v>378</v>
      </c>
      <c r="K27" s="192"/>
      <c r="L27" s="190"/>
      <c r="M27" s="191"/>
      <c r="N27" s="191"/>
      <c r="O27"/>
      <c r="P27"/>
      <c r="Q27"/>
      <c r="R27"/>
      <c r="S27"/>
      <c r="T27"/>
      <c r="U27"/>
      <c r="V27"/>
      <c r="W27"/>
      <c r="X27"/>
    </row>
    <row r="28" spans="1:24" s="21" customFormat="1" ht="38.25" customHeight="1" x14ac:dyDescent="0.25">
      <c r="A28" s="345"/>
      <c r="B28" s="192" t="s">
        <v>388</v>
      </c>
      <c r="C28" s="193">
        <v>137.69</v>
      </c>
      <c r="D28" s="194" t="s">
        <v>383</v>
      </c>
      <c r="E28" s="194">
        <v>0</v>
      </c>
      <c r="F28" s="195"/>
      <c r="G28" s="195"/>
      <c r="H28" s="195"/>
      <c r="I28" s="195"/>
      <c r="J28" s="194" t="s">
        <v>378</v>
      </c>
      <c r="K28" s="192" t="s">
        <v>389</v>
      </c>
      <c r="L28" s="190"/>
      <c r="M28" s="191"/>
      <c r="N28" s="191"/>
      <c r="O28"/>
      <c r="P28"/>
      <c r="Q28"/>
      <c r="R28"/>
      <c r="S28"/>
      <c r="T28"/>
      <c r="U28"/>
      <c r="V28"/>
      <c r="W28"/>
      <c r="X28"/>
    </row>
    <row r="29" spans="1:24" s="21" customFormat="1" ht="38.25" customHeight="1" x14ac:dyDescent="0.25">
      <c r="A29" s="345"/>
      <c r="B29" s="192" t="s">
        <v>390</v>
      </c>
      <c r="C29" s="193">
        <v>137.69</v>
      </c>
      <c r="D29" s="194" t="s">
        <v>383</v>
      </c>
      <c r="E29" s="194">
        <v>0</v>
      </c>
      <c r="F29" s="195"/>
      <c r="G29" s="195"/>
      <c r="H29" s="195"/>
      <c r="I29" s="195"/>
      <c r="J29" s="194" t="s">
        <v>378</v>
      </c>
      <c r="K29" s="192" t="s">
        <v>389</v>
      </c>
      <c r="L29" s="190"/>
      <c r="M29" s="191"/>
      <c r="N29" s="191"/>
      <c r="O29"/>
      <c r="P29"/>
      <c r="Q29"/>
      <c r="R29"/>
      <c r="S29"/>
      <c r="T29"/>
      <c r="U29"/>
      <c r="V29"/>
      <c r="W29"/>
      <c r="X29"/>
    </row>
    <row r="30" spans="1:24" s="21" customFormat="1" ht="25.5" customHeight="1" x14ac:dyDescent="0.25">
      <c r="A30" s="345"/>
      <c r="B30" s="192" t="s">
        <v>391</v>
      </c>
      <c r="C30" s="193">
        <v>565</v>
      </c>
      <c r="D30" s="194" t="s">
        <v>383</v>
      </c>
      <c r="E30" s="194">
        <v>0</v>
      </c>
      <c r="F30" s="195"/>
      <c r="G30" s="195"/>
      <c r="H30" s="195"/>
      <c r="I30" s="195"/>
      <c r="J30" s="194" t="s">
        <v>392</v>
      </c>
      <c r="K30" s="192" t="s">
        <v>393</v>
      </c>
      <c r="L30" s="197"/>
      <c r="M30" s="191"/>
      <c r="N30" s="191"/>
      <c r="O30"/>
      <c r="P30"/>
      <c r="Q30"/>
      <c r="R30"/>
      <c r="S30"/>
      <c r="T30"/>
      <c r="U30"/>
      <c r="V30"/>
      <c r="W30"/>
      <c r="X30"/>
    </row>
    <row r="31" spans="1:24" s="21" customFormat="1" ht="25.5" customHeight="1" x14ac:dyDescent="0.25">
      <c r="A31" s="345"/>
      <c r="B31" s="192" t="s">
        <v>394</v>
      </c>
      <c r="C31" s="193">
        <v>565</v>
      </c>
      <c r="D31" s="194" t="s">
        <v>383</v>
      </c>
      <c r="E31" s="194">
        <v>37</v>
      </c>
      <c r="F31" s="194">
        <v>75</v>
      </c>
      <c r="G31" s="195"/>
      <c r="H31" s="195"/>
      <c r="I31" s="195"/>
      <c r="J31" s="194" t="s">
        <v>395</v>
      </c>
      <c r="K31" s="192" t="s">
        <v>393</v>
      </c>
      <c r="L31" s="197"/>
      <c r="M31" s="191"/>
      <c r="N31" s="191"/>
      <c r="O31"/>
      <c r="P31"/>
      <c r="Q31"/>
      <c r="R31"/>
      <c r="S31"/>
      <c r="T31"/>
      <c r="U31"/>
      <c r="V31"/>
      <c r="W31"/>
      <c r="X31"/>
    </row>
    <row r="32" spans="1:24" s="21" customFormat="1" ht="25.5" customHeight="1" x14ac:dyDescent="0.25">
      <c r="A32" s="345"/>
      <c r="B32" s="192" t="s">
        <v>396</v>
      </c>
      <c r="C32" s="193">
        <v>565</v>
      </c>
      <c r="D32" s="194" t="s">
        <v>383</v>
      </c>
      <c r="E32" s="194">
        <v>75</v>
      </c>
      <c r="F32" s="195"/>
      <c r="G32" s="195"/>
      <c r="H32" s="195"/>
      <c r="I32" s="195"/>
      <c r="J32" s="194" t="s">
        <v>397</v>
      </c>
      <c r="K32" s="192" t="s">
        <v>393</v>
      </c>
      <c r="L32" s="197"/>
      <c r="M32" s="191"/>
      <c r="N32" s="191"/>
      <c r="O32"/>
      <c r="P32"/>
      <c r="Q32"/>
      <c r="R32"/>
      <c r="S32"/>
      <c r="T32"/>
      <c r="U32"/>
      <c r="V32"/>
      <c r="W32"/>
      <c r="X32"/>
    </row>
    <row r="33" spans="1:24" s="21" customFormat="1" ht="25.5" customHeight="1" x14ac:dyDescent="0.25">
      <c r="A33" s="345"/>
      <c r="B33" s="192" t="s">
        <v>398</v>
      </c>
      <c r="C33" s="193">
        <v>565</v>
      </c>
      <c r="D33" s="194" t="s">
        <v>383</v>
      </c>
      <c r="E33" s="194">
        <v>59</v>
      </c>
      <c r="F33" s="195"/>
      <c r="G33" s="195"/>
      <c r="H33" s="195"/>
      <c r="I33" s="195"/>
      <c r="J33" s="194" t="s">
        <v>399</v>
      </c>
      <c r="K33" s="192" t="s">
        <v>393</v>
      </c>
      <c r="L33" s="197"/>
      <c r="M33" s="191"/>
      <c r="N33" s="191"/>
      <c r="O33"/>
      <c r="P33"/>
      <c r="Q33"/>
      <c r="R33"/>
      <c r="S33"/>
      <c r="T33"/>
      <c r="U33"/>
      <c r="V33"/>
      <c r="W33"/>
      <c r="X33"/>
    </row>
    <row r="34" spans="1:24" s="21" customFormat="1" ht="25.5" customHeight="1" x14ac:dyDescent="0.25">
      <c r="A34" s="345"/>
      <c r="B34" s="192" t="s">
        <v>400</v>
      </c>
      <c r="C34" s="193">
        <v>339</v>
      </c>
      <c r="D34" s="194" t="s">
        <v>383</v>
      </c>
      <c r="E34" s="194">
        <v>0</v>
      </c>
      <c r="F34" s="195"/>
      <c r="G34" s="195"/>
      <c r="H34" s="195"/>
      <c r="I34" s="195"/>
      <c r="J34" s="194" t="s">
        <v>378</v>
      </c>
      <c r="K34" s="192" t="s">
        <v>401</v>
      </c>
      <c r="L34" s="190"/>
      <c r="M34" s="191"/>
      <c r="N34" s="191"/>
      <c r="O34"/>
      <c r="P34"/>
      <c r="Q34"/>
      <c r="R34"/>
      <c r="S34"/>
      <c r="T34"/>
      <c r="U34"/>
      <c r="V34"/>
      <c r="W34"/>
      <c r="X34"/>
    </row>
    <row r="35" spans="1:24" s="21" customFormat="1" ht="38.25" customHeight="1" x14ac:dyDescent="0.25">
      <c r="A35" s="346"/>
      <c r="B35" s="192" t="s">
        <v>402</v>
      </c>
      <c r="C35" s="193">
        <v>169.5</v>
      </c>
      <c r="D35" s="194" t="s">
        <v>383</v>
      </c>
      <c r="E35" s="194">
        <v>0</v>
      </c>
      <c r="F35" s="195"/>
      <c r="G35" s="195"/>
      <c r="H35" s="195"/>
      <c r="I35" s="195"/>
      <c r="J35" s="194" t="s">
        <v>378</v>
      </c>
      <c r="K35" s="192" t="s">
        <v>403</v>
      </c>
      <c r="L35" s="190"/>
      <c r="M35" s="191"/>
      <c r="N35" s="191"/>
      <c r="O35"/>
      <c r="P35"/>
      <c r="Q35"/>
      <c r="R35"/>
      <c r="S35"/>
      <c r="T35"/>
      <c r="U35"/>
      <c r="V35"/>
      <c r="W35"/>
      <c r="X35"/>
    </row>
    <row r="36" spans="1:24" s="21" customFormat="1" ht="51" customHeight="1" x14ac:dyDescent="0.25">
      <c r="A36" s="344" t="s">
        <v>404</v>
      </c>
      <c r="B36" s="192" t="s">
        <v>365</v>
      </c>
      <c r="C36" s="193">
        <v>0.4</v>
      </c>
      <c r="D36" s="194" t="s">
        <v>405</v>
      </c>
      <c r="E36" s="194">
        <v>0</v>
      </c>
      <c r="F36" s="194">
        <v>37</v>
      </c>
      <c r="G36" s="194">
        <v>75</v>
      </c>
      <c r="H36" s="195"/>
      <c r="I36" s="195"/>
      <c r="J36" s="194" t="s">
        <v>406</v>
      </c>
      <c r="K36" s="192" t="s">
        <v>407</v>
      </c>
      <c r="L36" s="190"/>
      <c r="M36" s="191"/>
      <c r="N36" s="191"/>
      <c r="O36"/>
      <c r="P36"/>
      <c r="Q36"/>
      <c r="R36"/>
      <c r="S36"/>
      <c r="T36"/>
      <c r="U36"/>
      <c r="V36"/>
      <c r="W36"/>
      <c r="X36"/>
    </row>
    <row r="37" spans="1:24" s="21" customFormat="1" ht="15.75" customHeight="1" x14ac:dyDescent="0.25">
      <c r="A37" s="345"/>
      <c r="B37" s="192" t="s">
        <v>366</v>
      </c>
      <c r="C37" s="193">
        <v>0.4</v>
      </c>
      <c r="D37" s="194" t="s">
        <v>405</v>
      </c>
      <c r="E37" s="194">
        <v>0</v>
      </c>
      <c r="F37" s="194">
        <v>75</v>
      </c>
      <c r="G37" s="195"/>
      <c r="H37" s="195"/>
      <c r="I37" s="195"/>
      <c r="J37" s="194" t="s">
        <v>408</v>
      </c>
      <c r="K37" s="198"/>
      <c r="L37" s="190"/>
      <c r="M37" s="191"/>
      <c r="N37" s="191"/>
      <c r="O37"/>
      <c r="P37"/>
      <c r="Q37"/>
      <c r="R37"/>
      <c r="S37"/>
      <c r="T37"/>
      <c r="U37"/>
      <c r="V37"/>
      <c r="W37"/>
      <c r="X37"/>
    </row>
    <row r="38" spans="1:24" s="21" customFormat="1" ht="38.25" customHeight="1" x14ac:dyDescent="0.25">
      <c r="A38" s="345"/>
      <c r="B38" s="192" t="s">
        <v>367</v>
      </c>
      <c r="C38" s="193">
        <v>0.4</v>
      </c>
      <c r="D38" s="194" t="s">
        <v>405</v>
      </c>
      <c r="E38" s="194">
        <v>0</v>
      </c>
      <c r="F38" s="194">
        <v>59</v>
      </c>
      <c r="G38" s="195"/>
      <c r="H38" s="195"/>
      <c r="I38" s="195"/>
      <c r="J38" s="194" t="s">
        <v>409</v>
      </c>
      <c r="K38" s="192" t="s">
        <v>410</v>
      </c>
      <c r="L38" s="190"/>
      <c r="M38" s="191"/>
      <c r="N38" s="191"/>
      <c r="O38"/>
      <c r="P38"/>
      <c r="Q38"/>
      <c r="R38"/>
      <c r="S38"/>
      <c r="T38"/>
      <c r="U38"/>
      <c r="V38"/>
      <c r="W38"/>
      <c r="X38"/>
    </row>
    <row r="39" spans="1:24" s="21" customFormat="1" ht="15.75" customHeight="1" x14ac:dyDescent="0.25">
      <c r="A39" s="345"/>
      <c r="B39" s="192" t="s">
        <v>64</v>
      </c>
      <c r="C39" s="193">
        <v>0.4</v>
      </c>
      <c r="D39" s="194" t="s">
        <v>405</v>
      </c>
      <c r="E39" s="194">
        <v>0</v>
      </c>
      <c r="F39" s="195"/>
      <c r="G39" s="195"/>
      <c r="H39" s="195"/>
      <c r="I39" s="195"/>
      <c r="J39" s="194" t="s">
        <v>378</v>
      </c>
      <c r="K39" s="198"/>
      <c r="L39" s="190"/>
      <c r="M39" s="191"/>
      <c r="N39" s="191"/>
      <c r="O39"/>
      <c r="P39"/>
      <c r="Q39"/>
      <c r="R39"/>
      <c r="S39"/>
      <c r="T39"/>
      <c r="U39"/>
      <c r="V39"/>
      <c r="W39"/>
      <c r="X39"/>
    </row>
    <row r="40" spans="1:24" s="21" customFormat="1" ht="15.75" customHeight="1" x14ac:dyDescent="0.25">
      <c r="A40" s="345"/>
      <c r="B40" s="192" t="s">
        <v>65</v>
      </c>
      <c r="C40" s="193">
        <v>0.4</v>
      </c>
      <c r="D40" s="194" t="s">
        <v>405</v>
      </c>
      <c r="E40" s="194">
        <v>0</v>
      </c>
      <c r="F40" s="195"/>
      <c r="G40" s="195"/>
      <c r="H40" s="195"/>
      <c r="I40" s="195"/>
      <c r="J40" s="194" t="s">
        <v>378</v>
      </c>
      <c r="K40" s="198"/>
      <c r="L40" s="190"/>
      <c r="M40" s="191"/>
      <c r="N40" s="191"/>
      <c r="O40"/>
      <c r="P40"/>
      <c r="Q40"/>
      <c r="R40"/>
      <c r="S40"/>
      <c r="T40"/>
      <c r="U40"/>
      <c r="V40"/>
      <c r="W40"/>
      <c r="X40"/>
    </row>
    <row r="41" spans="1:24" s="21" customFormat="1" ht="38.25" customHeight="1" x14ac:dyDescent="0.25">
      <c r="A41" s="346"/>
      <c r="B41" s="192" t="s">
        <v>368</v>
      </c>
      <c r="C41" s="193">
        <v>0.56999999999999995</v>
      </c>
      <c r="D41" s="194" t="s">
        <v>405</v>
      </c>
      <c r="E41" s="194">
        <v>0</v>
      </c>
      <c r="F41" s="195"/>
      <c r="G41" s="195"/>
      <c r="H41" s="195"/>
      <c r="I41" s="195"/>
      <c r="J41" s="194" t="s">
        <v>378</v>
      </c>
      <c r="K41" s="192" t="s">
        <v>410</v>
      </c>
      <c r="L41" s="190"/>
      <c r="M41" s="191"/>
      <c r="N41" s="191"/>
      <c r="O41"/>
      <c r="P41"/>
      <c r="Q41"/>
      <c r="R41"/>
      <c r="S41"/>
      <c r="T41"/>
      <c r="U41"/>
      <c r="V41"/>
      <c r="W41"/>
      <c r="X41"/>
    </row>
    <row r="42" spans="1:24" s="21" customFormat="1" ht="38.25" customHeight="1" x14ac:dyDescent="0.25">
      <c r="A42" s="344" t="s">
        <v>411</v>
      </c>
      <c r="B42" s="192" t="s">
        <v>365</v>
      </c>
      <c r="C42" s="193">
        <v>0.28000000000000003</v>
      </c>
      <c r="D42" s="194" t="s">
        <v>405</v>
      </c>
      <c r="E42" s="194">
        <v>0</v>
      </c>
      <c r="F42" s="194">
        <v>37</v>
      </c>
      <c r="G42" s="194">
        <v>75</v>
      </c>
      <c r="H42" s="195"/>
      <c r="I42" s="195"/>
      <c r="J42" s="194" t="s">
        <v>406</v>
      </c>
      <c r="K42" s="192" t="s">
        <v>410</v>
      </c>
      <c r="L42" s="190"/>
      <c r="M42" s="191"/>
      <c r="N42" s="191"/>
      <c r="O42"/>
      <c r="P42"/>
      <c r="Q42"/>
      <c r="R42"/>
      <c r="S42"/>
      <c r="T42"/>
      <c r="U42"/>
      <c r="V42"/>
      <c r="W42"/>
      <c r="X42"/>
    </row>
    <row r="43" spans="1:24" s="21" customFormat="1" ht="38.25" customHeight="1" x14ac:dyDescent="0.25">
      <c r="A43" s="345"/>
      <c r="B43" s="192" t="s">
        <v>366</v>
      </c>
      <c r="C43" s="193">
        <v>0.28000000000000003</v>
      </c>
      <c r="D43" s="194" t="s">
        <v>405</v>
      </c>
      <c r="E43" s="194">
        <v>0</v>
      </c>
      <c r="F43" s="194">
        <v>75</v>
      </c>
      <c r="G43" s="195"/>
      <c r="H43" s="195"/>
      <c r="I43" s="195"/>
      <c r="J43" s="194" t="s">
        <v>408</v>
      </c>
      <c r="K43" s="192" t="s">
        <v>410</v>
      </c>
      <c r="L43" s="190"/>
      <c r="M43" s="191"/>
      <c r="N43" s="191"/>
      <c r="O43"/>
      <c r="P43"/>
      <c r="Q43"/>
      <c r="R43"/>
      <c r="S43"/>
      <c r="T43"/>
      <c r="U43"/>
      <c r="V43"/>
      <c r="W43"/>
      <c r="X43"/>
    </row>
    <row r="44" spans="1:24" s="21" customFormat="1" ht="38.25" customHeight="1" x14ac:dyDescent="0.25">
      <c r="A44" s="345"/>
      <c r="B44" s="192" t="s">
        <v>412</v>
      </c>
      <c r="C44" s="193">
        <v>0.28000000000000003</v>
      </c>
      <c r="D44" s="194" t="s">
        <v>405</v>
      </c>
      <c r="E44" s="194">
        <v>0</v>
      </c>
      <c r="F44" s="194">
        <v>59</v>
      </c>
      <c r="G44" s="195"/>
      <c r="H44" s="195"/>
      <c r="I44" s="195"/>
      <c r="J44" s="194" t="s">
        <v>409</v>
      </c>
      <c r="K44" s="192" t="s">
        <v>410</v>
      </c>
      <c r="L44" s="190"/>
      <c r="M44" s="191"/>
      <c r="N44" s="191"/>
      <c r="O44"/>
      <c r="P44"/>
      <c r="Q44"/>
      <c r="R44"/>
      <c r="S44"/>
      <c r="T44"/>
      <c r="U44"/>
      <c r="V44"/>
      <c r="W44"/>
      <c r="X44"/>
    </row>
    <row r="45" spans="1:24" s="21" customFormat="1" ht="15.75" customHeight="1" x14ac:dyDescent="0.25">
      <c r="A45" s="345"/>
      <c r="B45" s="192" t="s">
        <v>64</v>
      </c>
      <c r="C45" s="193">
        <v>0.28000000000000003</v>
      </c>
      <c r="D45" s="194" t="s">
        <v>405</v>
      </c>
      <c r="E45" s="194">
        <v>0</v>
      </c>
      <c r="F45" s="195"/>
      <c r="G45" s="195"/>
      <c r="H45" s="195"/>
      <c r="I45" s="195"/>
      <c r="J45" s="195"/>
      <c r="K45" s="198"/>
      <c r="L45" s="190"/>
      <c r="M45" s="191"/>
      <c r="N45" s="191"/>
      <c r="O45"/>
      <c r="P45"/>
      <c r="Q45"/>
      <c r="R45"/>
      <c r="S45"/>
      <c r="T45"/>
      <c r="U45"/>
      <c r="V45"/>
      <c r="W45"/>
      <c r="X45"/>
    </row>
    <row r="46" spans="1:24" s="21" customFormat="1" ht="15.75" customHeight="1" x14ac:dyDescent="0.25">
      <c r="A46" s="345"/>
      <c r="B46" s="192" t="s">
        <v>65</v>
      </c>
      <c r="C46" s="193">
        <v>0.28000000000000003</v>
      </c>
      <c r="D46" s="194" t="s">
        <v>405</v>
      </c>
      <c r="E46" s="194">
        <v>0</v>
      </c>
      <c r="F46" s="195"/>
      <c r="G46" s="195"/>
      <c r="H46" s="195"/>
      <c r="I46" s="195"/>
      <c r="J46" s="195"/>
      <c r="K46" s="198"/>
      <c r="L46" s="190"/>
      <c r="M46" s="191"/>
      <c r="N46" s="191"/>
      <c r="O46"/>
      <c r="P46"/>
      <c r="Q46"/>
      <c r="R46"/>
      <c r="S46"/>
      <c r="T46"/>
      <c r="U46"/>
      <c r="V46"/>
      <c r="W46"/>
      <c r="X46"/>
    </row>
    <row r="47" spans="1:24" s="21" customFormat="1" ht="38.25" customHeight="1" x14ac:dyDescent="0.25">
      <c r="A47" s="345"/>
      <c r="B47" s="192" t="s">
        <v>368</v>
      </c>
      <c r="C47" s="193">
        <v>0.45</v>
      </c>
      <c r="D47" s="194" t="s">
        <v>405</v>
      </c>
      <c r="E47" s="194">
        <v>0</v>
      </c>
      <c r="F47" s="195"/>
      <c r="G47" s="195"/>
      <c r="H47" s="195"/>
      <c r="I47" s="195"/>
      <c r="J47" s="194" t="s">
        <v>378</v>
      </c>
      <c r="K47" s="192" t="s">
        <v>410</v>
      </c>
      <c r="L47" s="190"/>
      <c r="M47" s="191"/>
      <c r="N47" s="191"/>
      <c r="O47"/>
      <c r="P47"/>
      <c r="Q47"/>
      <c r="R47"/>
      <c r="S47"/>
      <c r="T47"/>
      <c r="U47"/>
      <c r="V47"/>
      <c r="W47"/>
      <c r="X47"/>
    </row>
    <row r="48" spans="1:24" s="21" customFormat="1" ht="15.75" customHeight="1" x14ac:dyDescent="0.25">
      <c r="A48" s="346"/>
      <c r="B48" s="192" t="s">
        <v>413</v>
      </c>
      <c r="C48" s="199">
        <v>0.08</v>
      </c>
      <c r="D48" s="194" t="s">
        <v>414</v>
      </c>
      <c r="E48" s="194">
        <v>0</v>
      </c>
      <c r="F48" s="195"/>
      <c r="G48" s="195"/>
      <c r="H48" s="195"/>
      <c r="I48" s="195"/>
      <c r="J48" s="194" t="s">
        <v>378</v>
      </c>
      <c r="K48" s="192" t="s">
        <v>415</v>
      </c>
      <c r="L48" s="190"/>
      <c r="M48" s="191"/>
      <c r="N48" s="191"/>
      <c r="O48"/>
      <c r="P48"/>
      <c r="Q48"/>
      <c r="R48"/>
      <c r="S48"/>
      <c r="T48"/>
      <c r="U48"/>
      <c r="V48"/>
      <c r="W48"/>
      <c r="X48"/>
    </row>
    <row r="49" spans="1:24" s="21" customFormat="1" ht="63.75" customHeight="1" x14ac:dyDescent="0.25">
      <c r="A49" s="344" t="s">
        <v>416</v>
      </c>
      <c r="B49" s="192" t="s">
        <v>215</v>
      </c>
      <c r="C49" s="199">
        <v>1.79</v>
      </c>
      <c r="D49" s="194" t="s">
        <v>417</v>
      </c>
      <c r="E49" s="194">
        <v>0</v>
      </c>
      <c r="F49" s="195"/>
      <c r="G49" s="195"/>
      <c r="H49" s="195"/>
      <c r="I49" s="195"/>
      <c r="J49" s="194" t="s">
        <v>378</v>
      </c>
      <c r="K49" s="192" t="s">
        <v>418</v>
      </c>
      <c r="L49" s="190"/>
      <c r="M49" s="191"/>
      <c r="N49" s="191"/>
      <c r="O49"/>
      <c r="P49"/>
      <c r="Q49"/>
      <c r="R49"/>
      <c r="S49"/>
      <c r="T49"/>
      <c r="U49"/>
      <c r="V49"/>
      <c r="W49"/>
      <c r="X49"/>
    </row>
    <row r="50" spans="1:24" s="21" customFormat="1" ht="63.75" customHeight="1" x14ac:dyDescent="0.25">
      <c r="A50" s="345"/>
      <c r="B50" s="192" t="s">
        <v>216</v>
      </c>
      <c r="C50" s="199">
        <v>0.6</v>
      </c>
      <c r="D50" s="194" t="s">
        <v>417</v>
      </c>
      <c r="E50" s="194">
        <v>0</v>
      </c>
      <c r="F50" s="195"/>
      <c r="G50" s="195"/>
      <c r="H50" s="195"/>
      <c r="I50" s="195"/>
      <c r="J50" s="194" t="s">
        <v>378</v>
      </c>
      <c r="K50" s="192" t="s">
        <v>419</v>
      </c>
      <c r="L50" s="190"/>
      <c r="M50" s="191"/>
      <c r="N50" s="191"/>
      <c r="O50"/>
      <c r="P50"/>
      <c r="Q50"/>
      <c r="R50"/>
      <c r="S50"/>
      <c r="T50"/>
      <c r="U50"/>
      <c r="V50"/>
      <c r="W50"/>
      <c r="X50"/>
    </row>
    <row r="51" spans="1:24" s="21" customFormat="1" ht="15.75" customHeight="1" x14ac:dyDescent="0.25">
      <c r="A51" s="345"/>
      <c r="B51" s="192" t="s">
        <v>217</v>
      </c>
      <c r="C51" s="193">
        <v>1.1299999999999999</v>
      </c>
      <c r="D51" s="194" t="s">
        <v>417</v>
      </c>
      <c r="E51" s="194">
        <v>9</v>
      </c>
      <c r="F51" s="195"/>
      <c r="G51" s="195"/>
      <c r="H51" s="195"/>
      <c r="I51" s="195"/>
      <c r="J51" s="194" t="s">
        <v>420</v>
      </c>
      <c r="K51" s="192" t="s">
        <v>421</v>
      </c>
      <c r="L51" s="190"/>
      <c r="M51" s="191"/>
      <c r="N51" s="191"/>
      <c r="O51"/>
      <c r="P51"/>
      <c r="Q51"/>
      <c r="R51"/>
      <c r="S51"/>
      <c r="T51"/>
      <c r="U51"/>
      <c r="V51"/>
      <c r="W51"/>
      <c r="X51"/>
    </row>
    <row r="52" spans="1:24" s="21" customFormat="1" ht="38.25" customHeight="1" x14ac:dyDescent="0.25">
      <c r="A52" s="345"/>
      <c r="B52" s="192" t="s">
        <v>218</v>
      </c>
      <c r="C52" s="193">
        <v>0.27</v>
      </c>
      <c r="D52" s="194" t="s">
        <v>422</v>
      </c>
      <c r="E52" s="194">
        <v>0</v>
      </c>
      <c r="F52" s="195"/>
      <c r="G52" s="195"/>
      <c r="H52" s="195"/>
      <c r="I52" s="195"/>
      <c r="J52" s="194" t="s">
        <v>378</v>
      </c>
      <c r="K52" s="192" t="s">
        <v>423</v>
      </c>
      <c r="L52" s="190"/>
      <c r="M52" s="191"/>
      <c r="N52" s="191"/>
      <c r="O52"/>
      <c r="P52"/>
      <c r="Q52"/>
      <c r="R52"/>
      <c r="S52"/>
      <c r="T52"/>
      <c r="U52"/>
      <c r="V52"/>
      <c r="W52"/>
      <c r="X52"/>
    </row>
    <row r="53" spans="1:24" s="21" customFormat="1" ht="15.75" customHeight="1" x14ac:dyDescent="0.25">
      <c r="A53" s="345"/>
      <c r="B53" s="192" t="s">
        <v>253</v>
      </c>
      <c r="C53" s="193">
        <v>16.95</v>
      </c>
      <c r="D53" s="194" t="s">
        <v>383</v>
      </c>
      <c r="E53" s="194" t="s">
        <v>424</v>
      </c>
      <c r="F53" s="195"/>
      <c r="G53" s="195"/>
      <c r="H53" s="195"/>
      <c r="I53" s="195"/>
      <c r="J53" s="194" t="s">
        <v>424</v>
      </c>
      <c r="K53" s="192" t="s">
        <v>415</v>
      </c>
      <c r="L53" s="190"/>
      <c r="M53" s="191"/>
      <c r="N53" s="191"/>
      <c r="O53"/>
      <c r="P53"/>
      <c r="Q53"/>
      <c r="R53"/>
      <c r="S53"/>
      <c r="T53"/>
      <c r="U53"/>
      <c r="V53"/>
      <c r="W53"/>
      <c r="X53"/>
    </row>
    <row r="54" spans="1:24" s="21" customFormat="1" ht="38.25" customHeight="1" x14ac:dyDescent="0.25">
      <c r="A54" s="346"/>
      <c r="B54" s="192" t="s">
        <v>425</v>
      </c>
      <c r="C54" s="199">
        <v>113</v>
      </c>
      <c r="D54" s="194" t="s">
        <v>383</v>
      </c>
      <c r="E54" s="194">
        <v>14</v>
      </c>
      <c r="F54" s="195"/>
      <c r="G54" s="195"/>
      <c r="H54" s="195"/>
      <c r="I54" s="195"/>
      <c r="J54" s="194" t="s">
        <v>426</v>
      </c>
      <c r="K54" s="192" t="s">
        <v>427</v>
      </c>
      <c r="L54" s="190"/>
      <c r="M54" s="191"/>
      <c r="N54" s="191"/>
      <c r="O54"/>
      <c r="P54"/>
      <c r="Q54"/>
      <c r="R54"/>
      <c r="S54"/>
      <c r="T54"/>
      <c r="U54"/>
      <c r="V54"/>
      <c r="W54"/>
      <c r="X54"/>
    </row>
    <row r="55" spans="1:24" s="21" customFormat="1" ht="38.25" customHeight="1" x14ac:dyDescent="0.25">
      <c r="A55" s="344" t="s">
        <v>428</v>
      </c>
      <c r="B55" s="192" t="s">
        <v>220</v>
      </c>
      <c r="C55" s="193">
        <f>$C$57*$B$5</f>
        <v>678</v>
      </c>
      <c r="D55" s="194" t="s">
        <v>383</v>
      </c>
      <c r="E55" s="194">
        <v>1</v>
      </c>
      <c r="F55" s="194">
        <v>38</v>
      </c>
      <c r="G55" s="194">
        <v>76</v>
      </c>
      <c r="H55" s="195"/>
      <c r="I55" s="195"/>
      <c r="J55" s="194" t="s">
        <v>429</v>
      </c>
      <c r="K55" s="192" t="s">
        <v>430</v>
      </c>
      <c r="L55" s="190"/>
      <c r="M55" s="191"/>
      <c r="N55" s="191"/>
      <c r="O55"/>
      <c r="P55"/>
      <c r="Q55"/>
      <c r="R55"/>
      <c r="S55"/>
      <c r="T55"/>
      <c r="U55"/>
      <c r="V55"/>
      <c r="W55"/>
      <c r="X55"/>
    </row>
    <row r="56" spans="1:24" s="21" customFormat="1" ht="25.5" customHeight="1" x14ac:dyDescent="0.25">
      <c r="A56" s="345"/>
      <c r="B56" s="192" t="s">
        <v>221</v>
      </c>
      <c r="C56" s="193">
        <f>$C$57*$B$6</f>
        <v>452</v>
      </c>
      <c r="D56" s="194" t="s">
        <v>383</v>
      </c>
      <c r="E56" s="194">
        <v>2</v>
      </c>
      <c r="F56" s="194">
        <v>39</v>
      </c>
      <c r="G56" s="194">
        <v>77</v>
      </c>
      <c r="H56" s="195"/>
      <c r="I56" s="195"/>
      <c r="J56" s="194" t="s">
        <v>431</v>
      </c>
      <c r="K56" s="198"/>
      <c r="L56" s="190"/>
      <c r="M56" s="191"/>
      <c r="N56" s="191"/>
      <c r="O56"/>
      <c r="P56"/>
      <c r="Q56"/>
      <c r="R56"/>
      <c r="S56"/>
      <c r="T56"/>
      <c r="U56"/>
      <c r="V56"/>
      <c r="W56"/>
      <c r="X56"/>
    </row>
    <row r="57" spans="1:24" s="21" customFormat="1" ht="25.5" customHeight="1" x14ac:dyDescent="0.25">
      <c r="A57" s="345"/>
      <c r="B57" s="192" t="s">
        <v>222</v>
      </c>
      <c r="C57" s="193">
        <v>226</v>
      </c>
      <c r="D57" s="194" t="s">
        <v>383</v>
      </c>
      <c r="E57" s="194">
        <v>3</v>
      </c>
      <c r="F57" s="194">
        <v>40</v>
      </c>
      <c r="G57" s="194">
        <v>78</v>
      </c>
      <c r="H57" s="195"/>
      <c r="I57" s="195"/>
      <c r="J57" s="194" t="s">
        <v>431</v>
      </c>
      <c r="K57" s="198"/>
      <c r="L57" s="190"/>
      <c r="M57" s="191"/>
      <c r="N57" s="191"/>
      <c r="O57"/>
      <c r="P57"/>
      <c r="Q57"/>
      <c r="R57"/>
      <c r="S57"/>
      <c r="T57"/>
      <c r="U57"/>
      <c r="V57"/>
      <c r="W57"/>
      <c r="X57"/>
    </row>
    <row r="58" spans="1:24" s="21" customFormat="1" ht="15.75" customHeight="1" x14ac:dyDescent="0.25">
      <c r="A58" s="345"/>
      <c r="B58" s="192" t="s">
        <v>223</v>
      </c>
      <c r="C58" s="193">
        <f>$C$57*$B$5</f>
        <v>678</v>
      </c>
      <c r="D58" s="194" t="s">
        <v>383</v>
      </c>
      <c r="E58" s="194">
        <v>1</v>
      </c>
      <c r="F58" s="194">
        <v>76</v>
      </c>
      <c r="G58" s="195"/>
      <c r="H58" s="195"/>
      <c r="I58" s="195"/>
      <c r="J58" s="194" t="s">
        <v>431</v>
      </c>
      <c r="K58" s="198"/>
      <c r="L58" s="190"/>
      <c r="M58" s="191"/>
      <c r="N58" s="191"/>
      <c r="O58"/>
      <c r="P58"/>
      <c r="Q58"/>
      <c r="R58"/>
      <c r="S58"/>
      <c r="T58"/>
      <c r="U58"/>
      <c r="V58"/>
      <c r="W58"/>
      <c r="X58"/>
    </row>
    <row r="59" spans="1:24" s="21" customFormat="1" ht="15.75" customHeight="1" x14ac:dyDescent="0.25">
      <c r="A59" s="345"/>
      <c r="B59" s="192" t="s">
        <v>224</v>
      </c>
      <c r="C59" s="193">
        <f>$C$57*$B$6</f>
        <v>452</v>
      </c>
      <c r="D59" s="194" t="s">
        <v>383</v>
      </c>
      <c r="E59" s="194">
        <v>2</v>
      </c>
      <c r="F59" s="194">
        <v>77</v>
      </c>
      <c r="G59" s="195"/>
      <c r="H59" s="195"/>
      <c r="I59" s="195"/>
      <c r="J59" s="194" t="s">
        <v>431</v>
      </c>
      <c r="K59" s="198"/>
      <c r="L59" s="190"/>
      <c r="M59" s="191"/>
      <c r="N59" s="191"/>
      <c r="O59"/>
      <c r="P59"/>
      <c r="Q59"/>
      <c r="R59"/>
      <c r="S59"/>
      <c r="T59"/>
      <c r="U59"/>
      <c r="V59"/>
      <c r="W59"/>
      <c r="X59"/>
    </row>
    <row r="60" spans="1:24" s="21" customFormat="1" ht="15.75" customHeight="1" x14ac:dyDescent="0.25">
      <c r="A60" s="345"/>
      <c r="B60" s="192" t="s">
        <v>225</v>
      </c>
      <c r="C60" s="193">
        <v>226</v>
      </c>
      <c r="D60" s="194" t="s">
        <v>383</v>
      </c>
      <c r="E60" s="194">
        <v>3</v>
      </c>
      <c r="F60" s="194">
        <v>78</v>
      </c>
      <c r="G60" s="195"/>
      <c r="H60" s="195"/>
      <c r="I60" s="195"/>
      <c r="J60" s="194" t="s">
        <v>431</v>
      </c>
      <c r="K60" s="198"/>
      <c r="L60" s="190"/>
      <c r="M60" s="191"/>
      <c r="N60" s="191"/>
      <c r="O60"/>
      <c r="P60"/>
      <c r="Q60"/>
      <c r="R60"/>
      <c r="S60"/>
      <c r="T60"/>
      <c r="U60"/>
      <c r="V60"/>
      <c r="W60"/>
      <c r="X60"/>
    </row>
    <row r="61" spans="1:24" s="21" customFormat="1" ht="15.75" customHeight="1" x14ac:dyDescent="0.25">
      <c r="A61" s="345"/>
      <c r="B61" s="192" t="s">
        <v>226</v>
      </c>
      <c r="C61" s="193">
        <f>$C$57*$B$5</f>
        <v>678</v>
      </c>
      <c r="D61" s="194" t="s">
        <v>383</v>
      </c>
      <c r="E61" s="194">
        <v>1</v>
      </c>
      <c r="F61" s="194">
        <v>60</v>
      </c>
      <c r="G61" s="195"/>
      <c r="H61" s="195"/>
      <c r="I61" s="195"/>
      <c r="J61" s="194" t="s">
        <v>431</v>
      </c>
      <c r="K61" s="198"/>
      <c r="L61" s="190"/>
      <c r="M61" s="191"/>
      <c r="N61" s="191"/>
      <c r="O61"/>
      <c r="P61"/>
      <c r="Q61"/>
      <c r="R61"/>
      <c r="S61"/>
      <c r="T61"/>
      <c r="U61"/>
      <c r="V61"/>
      <c r="W61"/>
      <c r="X61"/>
    </row>
    <row r="62" spans="1:24" s="21" customFormat="1" ht="15.75" customHeight="1" x14ac:dyDescent="0.25">
      <c r="A62" s="345"/>
      <c r="B62" s="192" t="s">
        <v>227</v>
      </c>
      <c r="C62" s="193">
        <f>$C$57*$B$6</f>
        <v>452</v>
      </c>
      <c r="D62" s="194" t="s">
        <v>383</v>
      </c>
      <c r="E62" s="194">
        <v>2</v>
      </c>
      <c r="F62" s="194">
        <v>61</v>
      </c>
      <c r="G62" s="195"/>
      <c r="H62" s="195"/>
      <c r="I62" s="195"/>
      <c r="J62" s="194" t="s">
        <v>431</v>
      </c>
      <c r="K62" s="198"/>
      <c r="L62" s="190"/>
      <c r="M62" s="191"/>
      <c r="N62" s="191"/>
      <c r="O62"/>
      <c r="P62"/>
      <c r="Q62"/>
      <c r="R62"/>
      <c r="S62"/>
      <c r="T62"/>
      <c r="U62"/>
      <c r="V62"/>
      <c r="W62"/>
      <c r="X62"/>
    </row>
    <row r="63" spans="1:24" s="21" customFormat="1" ht="15.75" customHeight="1" x14ac:dyDescent="0.25">
      <c r="A63" s="345"/>
      <c r="B63" s="192" t="s">
        <v>228</v>
      </c>
      <c r="C63" s="193">
        <v>226</v>
      </c>
      <c r="D63" s="194" t="s">
        <v>383</v>
      </c>
      <c r="E63" s="194">
        <v>3</v>
      </c>
      <c r="F63" s="194">
        <v>62</v>
      </c>
      <c r="G63" s="195"/>
      <c r="H63" s="195"/>
      <c r="I63" s="195"/>
      <c r="J63" s="194" t="s">
        <v>431</v>
      </c>
      <c r="K63" s="198"/>
      <c r="L63" s="190"/>
      <c r="M63" s="191"/>
      <c r="N63" s="191"/>
      <c r="O63"/>
      <c r="P63"/>
      <c r="Q63"/>
      <c r="R63"/>
      <c r="S63"/>
      <c r="T63"/>
      <c r="U63"/>
      <c r="V63"/>
      <c r="W63"/>
      <c r="X63"/>
    </row>
    <row r="64" spans="1:24" s="21" customFormat="1" ht="25.5" customHeight="1" x14ac:dyDescent="0.25">
      <c r="A64" s="345"/>
      <c r="B64" s="192" t="s">
        <v>229</v>
      </c>
      <c r="C64" s="193">
        <f>$C$57*$B$5</f>
        <v>678</v>
      </c>
      <c r="D64" s="194" t="s">
        <v>383</v>
      </c>
      <c r="E64" s="194">
        <v>1</v>
      </c>
      <c r="F64" s="195"/>
      <c r="G64" s="195"/>
      <c r="H64" s="195"/>
      <c r="I64" s="195"/>
      <c r="J64" s="194" t="s">
        <v>431</v>
      </c>
      <c r="K64" s="198"/>
      <c r="L64" s="190"/>
      <c r="M64" s="191"/>
      <c r="N64" s="191"/>
      <c r="O64"/>
      <c r="P64"/>
      <c r="Q64"/>
      <c r="R64"/>
      <c r="S64"/>
      <c r="T64"/>
      <c r="U64"/>
      <c r="V64"/>
      <c r="W64"/>
      <c r="X64"/>
    </row>
    <row r="65" spans="1:24" s="21" customFormat="1" ht="25.5" customHeight="1" x14ac:dyDescent="0.25">
      <c r="A65" s="345"/>
      <c r="B65" s="192" t="s">
        <v>230</v>
      </c>
      <c r="C65" s="193">
        <f>$C$57*$B$6</f>
        <v>452</v>
      </c>
      <c r="D65" s="194" t="s">
        <v>383</v>
      </c>
      <c r="E65" s="194">
        <v>2</v>
      </c>
      <c r="F65" s="195"/>
      <c r="G65" s="195"/>
      <c r="H65" s="195"/>
      <c r="I65" s="195"/>
      <c r="J65" s="194" t="s">
        <v>431</v>
      </c>
      <c r="K65" s="198"/>
      <c r="L65" s="190"/>
      <c r="M65" s="191"/>
      <c r="N65" s="191"/>
      <c r="O65"/>
      <c r="P65"/>
      <c r="Q65"/>
      <c r="R65"/>
      <c r="S65"/>
      <c r="T65"/>
      <c r="U65"/>
      <c r="V65"/>
      <c r="W65"/>
      <c r="X65"/>
    </row>
    <row r="66" spans="1:24" s="21" customFormat="1" ht="25.5" customHeight="1" x14ac:dyDescent="0.25">
      <c r="A66" s="345"/>
      <c r="B66" s="192" t="s">
        <v>231</v>
      </c>
      <c r="C66" s="193">
        <v>226</v>
      </c>
      <c r="D66" s="194" t="s">
        <v>383</v>
      </c>
      <c r="E66" s="194">
        <v>3</v>
      </c>
      <c r="F66" s="195"/>
      <c r="G66" s="195"/>
      <c r="H66" s="195"/>
      <c r="I66" s="195"/>
      <c r="J66" s="194" t="s">
        <v>431</v>
      </c>
      <c r="K66" s="198"/>
      <c r="L66" s="190"/>
      <c r="M66" s="191"/>
      <c r="N66" s="191"/>
      <c r="O66"/>
      <c r="P66"/>
      <c r="Q66"/>
      <c r="R66"/>
      <c r="S66"/>
      <c r="T66"/>
      <c r="U66"/>
      <c r="V66"/>
      <c r="W66"/>
      <c r="X66"/>
    </row>
    <row r="67" spans="1:24" s="21" customFormat="1" ht="15.75" customHeight="1" x14ac:dyDescent="0.25">
      <c r="A67" s="345"/>
      <c r="B67" s="192" t="s">
        <v>232</v>
      </c>
      <c r="C67" s="193">
        <f>$C$57*$B$5</f>
        <v>678</v>
      </c>
      <c r="D67" s="194" t="s">
        <v>383</v>
      </c>
      <c r="E67" s="194">
        <v>1</v>
      </c>
      <c r="F67" s="195"/>
      <c r="G67" s="195"/>
      <c r="H67" s="195"/>
      <c r="I67" s="195"/>
      <c r="J67" s="194" t="s">
        <v>431</v>
      </c>
      <c r="K67" s="198"/>
      <c r="L67" s="190"/>
      <c r="M67" s="191"/>
      <c r="N67" s="191"/>
      <c r="O67"/>
      <c r="P67"/>
      <c r="Q67"/>
      <c r="R67"/>
      <c r="S67"/>
      <c r="T67"/>
      <c r="U67"/>
      <c r="V67"/>
      <c r="W67"/>
      <c r="X67"/>
    </row>
    <row r="68" spans="1:24" s="21" customFormat="1" ht="15.75" customHeight="1" x14ac:dyDescent="0.25">
      <c r="A68" s="345"/>
      <c r="B68" s="192" t="s">
        <v>233</v>
      </c>
      <c r="C68" s="193">
        <f>$C$57*$B$6</f>
        <v>452</v>
      </c>
      <c r="D68" s="194" t="s">
        <v>383</v>
      </c>
      <c r="E68" s="194">
        <v>2</v>
      </c>
      <c r="F68" s="195"/>
      <c r="G68" s="195"/>
      <c r="H68" s="195"/>
      <c r="I68" s="195"/>
      <c r="J68" s="194" t="s">
        <v>431</v>
      </c>
      <c r="K68" s="198"/>
      <c r="L68" s="190"/>
      <c r="M68" s="191"/>
      <c r="N68" s="191"/>
      <c r="O68"/>
      <c r="P68"/>
      <c r="Q68"/>
      <c r="R68"/>
      <c r="S68"/>
      <c r="T68"/>
      <c r="U68"/>
      <c r="V68"/>
      <c r="W68"/>
      <c r="X68"/>
    </row>
    <row r="69" spans="1:24" s="21" customFormat="1" ht="15.75" customHeight="1" x14ac:dyDescent="0.25">
      <c r="A69" s="346"/>
      <c r="B69" s="192" t="s">
        <v>234</v>
      </c>
      <c r="C69" s="193">
        <v>226</v>
      </c>
      <c r="D69" s="194" t="s">
        <v>383</v>
      </c>
      <c r="E69" s="194">
        <v>3</v>
      </c>
      <c r="F69" s="195"/>
      <c r="G69" s="195"/>
      <c r="H69" s="195"/>
      <c r="I69" s="195"/>
      <c r="J69" s="194" t="s">
        <v>431</v>
      </c>
      <c r="K69" s="198"/>
      <c r="L69" s="190"/>
      <c r="M69" s="191"/>
      <c r="N69" s="191"/>
      <c r="O69"/>
      <c r="P69"/>
      <c r="Q69"/>
      <c r="R69"/>
      <c r="S69"/>
      <c r="T69"/>
      <c r="U69"/>
      <c r="V69"/>
      <c r="W69"/>
      <c r="X69"/>
    </row>
    <row r="70" spans="1:24" s="21" customFormat="1" ht="38.25" customHeight="1" x14ac:dyDescent="0.25">
      <c r="A70" s="344" t="s">
        <v>432</v>
      </c>
      <c r="B70" s="192" t="s">
        <v>365</v>
      </c>
      <c r="C70" s="200">
        <f>$B$12*$E12</f>
        <v>0.10200000000000001</v>
      </c>
      <c r="D70" s="194" t="s">
        <v>405</v>
      </c>
      <c r="E70" s="194">
        <v>1</v>
      </c>
      <c r="F70" s="194">
        <v>38</v>
      </c>
      <c r="G70" s="194">
        <v>76</v>
      </c>
      <c r="H70" s="195"/>
      <c r="I70" s="195"/>
      <c r="J70" s="194" t="s">
        <v>433</v>
      </c>
      <c r="K70" s="192" t="s">
        <v>434</v>
      </c>
      <c r="L70" s="190"/>
      <c r="M70" s="191"/>
      <c r="N70" s="191"/>
      <c r="O70"/>
      <c r="P70"/>
      <c r="Q70"/>
      <c r="R70"/>
      <c r="S70"/>
      <c r="T70"/>
      <c r="U70"/>
      <c r="V70"/>
      <c r="W70"/>
      <c r="X70"/>
    </row>
    <row r="71" spans="1:24" s="21" customFormat="1" ht="38.25" customHeight="1" x14ac:dyDescent="0.25">
      <c r="A71" s="345"/>
      <c r="B71" s="192" t="s">
        <v>366</v>
      </c>
      <c r="C71" s="200">
        <f>$B$12*$E13</f>
        <v>0.10200000000000001</v>
      </c>
      <c r="D71" s="194" t="s">
        <v>405</v>
      </c>
      <c r="E71" s="194">
        <v>1</v>
      </c>
      <c r="F71" s="194">
        <v>76</v>
      </c>
      <c r="G71" s="195"/>
      <c r="H71" s="195"/>
      <c r="I71" s="195"/>
      <c r="J71" s="194" t="s">
        <v>433</v>
      </c>
      <c r="K71" s="198"/>
      <c r="L71" s="190"/>
      <c r="M71" s="191"/>
      <c r="N71" s="191"/>
      <c r="O71"/>
      <c r="P71"/>
      <c r="Q71"/>
      <c r="R71"/>
      <c r="S71"/>
      <c r="T71"/>
      <c r="U71"/>
      <c r="V71"/>
      <c r="W71"/>
      <c r="X71"/>
    </row>
    <row r="72" spans="1:24" s="21" customFormat="1" ht="38.25" customHeight="1" x14ac:dyDescent="0.25">
      <c r="A72" s="345"/>
      <c r="B72" s="192" t="s">
        <v>367</v>
      </c>
      <c r="C72" s="200">
        <f>$B$12*$E14</f>
        <v>0.10200000000000001</v>
      </c>
      <c r="D72" s="194" t="s">
        <v>405</v>
      </c>
      <c r="E72" s="194">
        <v>1</v>
      </c>
      <c r="F72" s="194">
        <v>60</v>
      </c>
      <c r="G72" s="195"/>
      <c r="H72" s="195"/>
      <c r="I72" s="195"/>
      <c r="J72" s="194" t="s">
        <v>433</v>
      </c>
      <c r="K72" s="198"/>
      <c r="L72" s="190"/>
      <c r="M72" s="191"/>
      <c r="N72" s="191"/>
      <c r="O72"/>
      <c r="P72"/>
      <c r="Q72"/>
      <c r="R72"/>
      <c r="S72"/>
      <c r="T72"/>
      <c r="U72"/>
      <c r="V72"/>
      <c r="W72"/>
      <c r="X72"/>
    </row>
    <row r="73" spans="1:24" s="21" customFormat="1" ht="38.25" customHeight="1" x14ac:dyDescent="0.25">
      <c r="A73" s="345"/>
      <c r="B73" s="192" t="s">
        <v>435</v>
      </c>
      <c r="C73" s="200">
        <f>$B$12*$E15</f>
        <v>0.10200000000000001</v>
      </c>
      <c r="D73" s="194" t="s">
        <v>405</v>
      </c>
      <c r="E73" s="194">
        <v>1</v>
      </c>
      <c r="F73" s="195"/>
      <c r="G73" s="195"/>
      <c r="H73" s="195"/>
      <c r="I73" s="195"/>
      <c r="J73" s="194" t="s">
        <v>433</v>
      </c>
      <c r="K73" s="198"/>
      <c r="L73" s="190"/>
      <c r="M73" s="191"/>
      <c r="N73" s="191"/>
      <c r="O73"/>
      <c r="P73"/>
      <c r="Q73"/>
      <c r="R73"/>
      <c r="S73"/>
      <c r="T73"/>
      <c r="U73"/>
      <c r="V73"/>
      <c r="W73"/>
      <c r="X73"/>
    </row>
    <row r="74" spans="1:24" s="21" customFormat="1" ht="38.25" customHeight="1" x14ac:dyDescent="0.25">
      <c r="A74" s="346"/>
      <c r="B74" s="192" t="s">
        <v>368</v>
      </c>
      <c r="C74" s="200">
        <f>$B$12*$E17</f>
        <v>0.153</v>
      </c>
      <c r="D74" s="194" t="s">
        <v>405</v>
      </c>
      <c r="E74" s="194">
        <v>1</v>
      </c>
      <c r="F74" s="195"/>
      <c r="G74" s="195"/>
      <c r="H74" s="195"/>
      <c r="I74" s="195"/>
      <c r="J74" s="194" t="s">
        <v>433</v>
      </c>
      <c r="K74" s="198"/>
      <c r="L74" s="190"/>
      <c r="M74" s="191"/>
      <c r="N74" s="191"/>
      <c r="O74"/>
      <c r="P74"/>
      <c r="Q74"/>
      <c r="R74"/>
      <c r="S74"/>
      <c r="T74"/>
      <c r="U74"/>
      <c r="V74"/>
      <c r="W74"/>
      <c r="X74"/>
    </row>
    <row r="75" spans="1:24" s="21" customFormat="1" ht="38.25" customHeight="1" x14ac:dyDescent="0.25">
      <c r="A75" s="344" t="s">
        <v>436</v>
      </c>
      <c r="B75" s="192" t="s">
        <v>365</v>
      </c>
      <c r="C75" s="200">
        <f>$B$13*$E12</f>
        <v>6.8000000000000005E-2</v>
      </c>
      <c r="D75" s="194" t="s">
        <v>405</v>
      </c>
      <c r="E75" s="195"/>
      <c r="F75" s="194">
        <v>2</v>
      </c>
      <c r="G75" s="194">
        <v>39</v>
      </c>
      <c r="H75" s="194">
        <v>77</v>
      </c>
      <c r="I75" s="195"/>
      <c r="J75" s="194" t="s">
        <v>433</v>
      </c>
      <c r="K75" s="192" t="s">
        <v>434</v>
      </c>
      <c r="L75" s="190"/>
      <c r="M75" s="191"/>
      <c r="N75" s="191"/>
      <c r="O75"/>
      <c r="P75"/>
      <c r="Q75"/>
      <c r="R75"/>
      <c r="S75"/>
      <c r="T75"/>
      <c r="U75"/>
      <c r="V75"/>
      <c r="W75"/>
      <c r="X75"/>
    </row>
    <row r="76" spans="1:24" s="21" customFormat="1" ht="38.25" customHeight="1" x14ac:dyDescent="0.25">
      <c r="A76" s="345"/>
      <c r="B76" s="192" t="s">
        <v>366</v>
      </c>
      <c r="C76" s="200">
        <f>$B$13*$E13</f>
        <v>6.8000000000000005E-2</v>
      </c>
      <c r="D76" s="194" t="s">
        <v>405</v>
      </c>
      <c r="E76" s="195"/>
      <c r="F76" s="194">
        <v>2</v>
      </c>
      <c r="G76" s="194">
        <v>77</v>
      </c>
      <c r="H76" s="195"/>
      <c r="I76" s="195"/>
      <c r="J76" s="194" t="s">
        <v>433</v>
      </c>
      <c r="K76" s="198"/>
      <c r="L76" s="190"/>
      <c r="M76" s="191"/>
      <c r="N76" s="191"/>
      <c r="O76"/>
      <c r="P76"/>
      <c r="Q76"/>
      <c r="R76"/>
      <c r="S76"/>
      <c r="T76"/>
      <c r="U76"/>
      <c r="V76"/>
      <c r="W76"/>
      <c r="X76"/>
    </row>
    <row r="77" spans="1:24" s="21" customFormat="1" ht="38.25" customHeight="1" x14ac:dyDescent="0.25">
      <c r="A77" s="345"/>
      <c r="B77" s="192" t="s">
        <v>367</v>
      </c>
      <c r="C77" s="200">
        <f>$B$13*$E14</f>
        <v>6.8000000000000005E-2</v>
      </c>
      <c r="D77" s="194" t="s">
        <v>405</v>
      </c>
      <c r="E77" s="195"/>
      <c r="F77" s="194">
        <v>2</v>
      </c>
      <c r="G77" s="194">
        <v>61</v>
      </c>
      <c r="H77" s="195"/>
      <c r="I77" s="195"/>
      <c r="J77" s="194" t="s">
        <v>433</v>
      </c>
      <c r="K77" s="198"/>
      <c r="L77" s="190"/>
      <c r="M77" s="191"/>
      <c r="N77" s="191"/>
      <c r="O77"/>
      <c r="P77"/>
      <c r="Q77"/>
      <c r="R77"/>
      <c r="S77"/>
      <c r="T77"/>
      <c r="U77"/>
      <c r="V77"/>
      <c r="W77"/>
      <c r="X77"/>
    </row>
    <row r="78" spans="1:24" s="21" customFormat="1" ht="38.25" customHeight="1" x14ac:dyDescent="0.25">
      <c r="A78" s="345"/>
      <c r="B78" s="192" t="s">
        <v>435</v>
      </c>
      <c r="C78" s="200">
        <f>$B$13*$E15</f>
        <v>6.8000000000000005E-2</v>
      </c>
      <c r="D78" s="194" t="s">
        <v>405</v>
      </c>
      <c r="E78" s="195"/>
      <c r="F78" s="194">
        <v>2</v>
      </c>
      <c r="G78" s="195"/>
      <c r="H78" s="195"/>
      <c r="I78" s="195"/>
      <c r="J78" s="194" t="s">
        <v>433</v>
      </c>
      <c r="K78" s="198"/>
      <c r="L78" s="190"/>
      <c r="M78" s="191"/>
      <c r="N78" s="191"/>
      <c r="O78"/>
      <c r="P78"/>
      <c r="Q78"/>
      <c r="R78"/>
      <c r="S78"/>
      <c r="T78"/>
      <c r="U78"/>
      <c r="V78"/>
      <c r="W78"/>
      <c r="X78"/>
    </row>
    <row r="79" spans="1:24" s="21" customFormat="1" ht="38.25" customHeight="1" x14ac:dyDescent="0.25">
      <c r="A79" s="346"/>
      <c r="B79" s="192" t="s">
        <v>368</v>
      </c>
      <c r="C79" s="200">
        <f>$B$13*$E17</f>
        <v>0.10200000000000001</v>
      </c>
      <c r="D79" s="194" t="s">
        <v>405</v>
      </c>
      <c r="E79" s="195"/>
      <c r="F79" s="194">
        <v>2</v>
      </c>
      <c r="G79" s="195"/>
      <c r="H79" s="195"/>
      <c r="I79" s="195"/>
      <c r="J79" s="194" t="s">
        <v>433</v>
      </c>
      <c r="K79" s="198"/>
      <c r="L79" s="190"/>
      <c r="M79" s="191"/>
      <c r="N79" s="191"/>
      <c r="O79"/>
      <c r="P79"/>
      <c r="Q79"/>
      <c r="R79"/>
      <c r="S79"/>
      <c r="T79"/>
      <c r="U79"/>
      <c r="V79"/>
      <c r="W79"/>
      <c r="X79"/>
    </row>
    <row r="80" spans="1:24" s="21" customFormat="1" ht="38.25" customHeight="1" x14ac:dyDescent="0.25">
      <c r="A80" s="344" t="s">
        <v>437</v>
      </c>
      <c r="B80" s="192" t="s">
        <v>365</v>
      </c>
      <c r="C80" s="200">
        <f>$B$14*$E12</f>
        <v>3.4000000000000002E-2</v>
      </c>
      <c r="D80" s="194" t="s">
        <v>405</v>
      </c>
      <c r="E80" s="195"/>
      <c r="F80" s="195"/>
      <c r="G80" s="194">
        <v>3</v>
      </c>
      <c r="H80" s="194">
        <v>40</v>
      </c>
      <c r="I80" s="194">
        <v>77</v>
      </c>
      <c r="J80" s="194" t="s">
        <v>433</v>
      </c>
      <c r="K80" s="192" t="s">
        <v>434</v>
      </c>
      <c r="L80" s="190"/>
      <c r="M80" s="191"/>
      <c r="N80" s="191"/>
      <c r="O80"/>
      <c r="P80"/>
      <c r="Q80"/>
      <c r="R80"/>
      <c r="S80"/>
      <c r="T80"/>
      <c r="U80"/>
      <c r="V80"/>
      <c r="W80"/>
      <c r="X80"/>
    </row>
    <row r="81" spans="1:24" s="21" customFormat="1" ht="38.25" customHeight="1" x14ac:dyDescent="0.25">
      <c r="A81" s="345"/>
      <c r="B81" s="192" t="s">
        <v>366</v>
      </c>
      <c r="C81" s="200">
        <f>$B$14*$E13</f>
        <v>3.4000000000000002E-2</v>
      </c>
      <c r="D81" s="194" t="s">
        <v>405</v>
      </c>
      <c r="E81" s="195"/>
      <c r="F81" s="195"/>
      <c r="G81" s="194">
        <v>3</v>
      </c>
      <c r="H81" s="194">
        <v>78</v>
      </c>
      <c r="I81" s="195"/>
      <c r="J81" s="194" t="s">
        <v>433</v>
      </c>
      <c r="K81" s="198"/>
      <c r="L81" s="190"/>
      <c r="M81" s="191"/>
      <c r="N81" s="191"/>
      <c r="O81"/>
      <c r="P81"/>
      <c r="Q81"/>
      <c r="R81"/>
      <c r="S81"/>
      <c r="T81"/>
      <c r="U81"/>
      <c r="V81"/>
      <c r="W81"/>
      <c r="X81"/>
    </row>
    <row r="82" spans="1:24" s="21" customFormat="1" ht="38.25" customHeight="1" x14ac:dyDescent="0.25">
      <c r="A82" s="345"/>
      <c r="B82" s="192" t="s">
        <v>367</v>
      </c>
      <c r="C82" s="200">
        <f>$B$14*$E14</f>
        <v>3.4000000000000002E-2</v>
      </c>
      <c r="D82" s="194" t="s">
        <v>405</v>
      </c>
      <c r="E82" s="195"/>
      <c r="F82" s="195"/>
      <c r="G82" s="194">
        <v>3</v>
      </c>
      <c r="H82" s="194">
        <v>62</v>
      </c>
      <c r="I82" s="195"/>
      <c r="J82" s="194" t="s">
        <v>433</v>
      </c>
      <c r="K82" s="198"/>
      <c r="L82" s="190"/>
      <c r="M82" s="191"/>
      <c r="N82" s="191"/>
      <c r="O82"/>
      <c r="P82"/>
      <c r="Q82"/>
      <c r="R82"/>
      <c r="S82"/>
      <c r="T82"/>
      <c r="U82"/>
      <c r="V82"/>
      <c r="W82"/>
      <c r="X82"/>
    </row>
    <row r="83" spans="1:24" s="21" customFormat="1" ht="38.25" customHeight="1" x14ac:dyDescent="0.25">
      <c r="A83" s="345"/>
      <c r="B83" s="192" t="s">
        <v>435</v>
      </c>
      <c r="C83" s="200">
        <f>$B$14*$E15</f>
        <v>3.4000000000000002E-2</v>
      </c>
      <c r="D83" s="194" t="s">
        <v>405</v>
      </c>
      <c r="E83" s="195"/>
      <c r="F83" s="195"/>
      <c r="G83" s="194">
        <v>3</v>
      </c>
      <c r="H83" s="195"/>
      <c r="I83" s="195"/>
      <c r="J83" s="194" t="s">
        <v>433</v>
      </c>
      <c r="K83" s="198"/>
      <c r="L83" s="190"/>
      <c r="M83" s="191"/>
      <c r="N83" s="191"/>
      <c r="O83"/>
      <c r="P83"/>
      <c r="Q83"/>
      <c r="R83"/>
      <c r="S83"/>
      <c r="T83"/>
      <c r="U83"/>
      <c r="V83"/>
      <c r="W83"/>
      <c r="X83"/>
    </row>
    <row r="84" spans="1:24" s="21" customFormat="1" ht="38.25" customHeight="1" x14ac:dyDescent="0.25">
      <c r="A84" s="346"/>
      <c r="B84" s="192" t="s">
        <v>368</v>
      </c>
      <c r="C84" s="200">
        <f>$B$14*$E17</f>
        <v>5.1000000000000004E-2</v>
      </c>
      <c r="D84" s="194" t="s">
        <v>405</v>
      </c>
      <c r="E84" s="195"/>
      <c r="F84" s="195"/>
      <c r="G84" s="194">
        <v>3</v>
      </c>
      <c r="H84" s="195"/>
      <c r="I84" s="195"/>
      <c r="J84" s="194" t="s">
        <v>433</v>
      </c>
      <c r="K84" s="198"/>
      <c r="L84" s="190"/>
      <c r="M84" s="191"/>
      <c r="N84" s="191"/>
      <c r="O84"/>
      <c r="P84"/>
      <c r="Q84"/>
      <c r="R84"/>
      <c r="S84"/>
      <c r="T84"/>
      <c r="U84"/>
      <c r="V84"/>
      <c r="W84"/>
      <c r="X84"/>
    </row>
    <row r="85" spans="1:24" s="21" customFormat="1" ht="51" customHeight="1" x14ac:dyDescent="0.25">
      <c r="A85" s="344" t="s">
        <v>438</v>
      </c>
      <c r="B85" s="192" t="s">
        <v>195</v>
      </c>
      <c r="C85" s="199">
        <v>7.91</v>
      </c>
      <c r="D85" s="194" t="s">
        <v>439</v>
      </c>
      <c r="E85" s="194">
        <v>0</v>
      </c>
      <c r="F85" s="195"/>
      <c r="G85" s="195"/>
      <c r="H85" s="195"/>
      <c r="I85" s="195"/>
      <c r="J85" s="194" t="s">
        <v>378</v>
      </c>
      <c r="K85" s="192" t="s">
        <v>440</v>
      </c>
      <c r="L85" s="190"/>
      <c r="M85" s="191"/>
      <c r="N85" s="191"/>
      <c r="O85"/>
      <c r="P85"/>
      <c r="Q85"/>
      <c r="R85"/>
      <c r="S85"/>
      <c r="T85"/>
      <c r="U85"/>
      <c r="V85"/>
      <c r="W85"/>
      <c r="X85"/>
    </row>
    <row r="86" spans="1:24" s="21" customFormat="1" ht="25.5" customHeight="1" x14ac:dyDescent="0.25">
      <c r="A86" s="345"/>
      <c r="B86" s="192" t="s">
        <v>441</v>
      </c>
      <c r="C86" s="199">
        <v>22.6</v>
      </c>
      <c r="D86" s="194" t="s">
        <v>439</v>
      </c>
      <c r="E86" s="194">
        <v>0</v>
      </c>
      <c r="F86" s="195"/>
      <c r="G86" s="195"/>
      <c r="H86" s="195"/>
      <c r="I86" s="195"/>
      <c r="J86" s="194" t="s">
        <v>378</v>
      </c>
      <c r="K86" s="192" t="s">
        <v>442</v>
      </c>
      <c r="L86" s="190"/>
      <c r="M86" s="191"/>
      <c r="N86" s="191"/>
      <c r="O86"/>
      <c r="P86"/>
      <c r="Q86"/>
      <c r="R86"/>
      <c r="S86"/>
      <c r="T86"/>
      <c r="U86"/>
      <c r="V86"/>
      <c r="W86"/>
      <c r="X86"/>
    </row>
    <row r="87" spans="1:24" s="21" customFormat="1" ht="25.5" customHeight="1" x14ac:dyDescent="0.25">
      <c r="A87" s="345"/>
      <c r="B87" s="192" t="s">
        <v>443</v>
      </c>
      <c r="C87" s="193">
        <v>16.95</v>
      </c>
      <c r="D87" s="194" t="s">
        <v>439</v>
      </c>
      <c r="E87" s="194">
        <v>0</v>
      </c>
      <c r="F87" s="195"/>
      <c r="G87" s="195"/>
      <c r="H87" s="195"/>
      <c r="I87" s="195"/>
      <c r="J87" s="194" t="s">
        <v>378</v>
      </c>
      <c r="K87" s="192" t="s">
        <v>442</v>
      </c>
      <c r="L87" s="190"/>
      <c r="M87" s="191"/>
      <c r="N87" s="191"/>
      <c r="O87"/>
      <c r="P87"/>
      <c r="Q87"/>
      <c r="R87"/>
      <c r="S87"/>
      <c r="T87"/>
      <c r="U87"/>
      <c r="V87"/>
      <c r="W87"/>
      <c r="X87"/>
    </row>
    <row r="88" spans="1:24" s="21" customFormat="1" ht="25.5" customHeight="1" x14ac:dyDescent="0.25">
      <c r="A88" s="345"/>
      <c r="B88" s="192" t="s">
        <v>198</v>
      </c>
      <c r="C88" s="199">
        <v>3.53</v>
      </c>
      <c r="D88" s="194" t="s">
        <v>439</v>
      </c>
      <c r="E88" s="194">
        <v>0</v>
      </c>
      <c r="F88" s="195"/>
      <c r="G88" s="195"/>
      <c r="H88" s="195"/>
      <c r="I88" s="195"/>
      <c r="J88" s="194" t="s">
        <v>378</v>
      </c>
      <c r="K88" s="192" t="s">
        <v>442</v>
      </c>
      <c r="L88" s="190"/>
      <c r="M88" s="191"/>
      <c r="N88" s="191"/>
      <c r="O88"/>
      <c r="P88"/>
      <c r="Q88"/>
      <c r="R88"/>
      <c r="S88"/>
      <c r="T88"/>
      <c r="U88"/>
      <c r="V88"/>
      <c r="W88"/>
      <c r="X88"/>
    </row>
    <row r="89" spans="1:24" s="21" customFormat="1" ht="25.5" customHeight="1" x14ac:dyDescent="0.25">
      <c r="A89" s="345"/>
      <c r="B89" s="192" t="s">
        <v>199</v>
      </c>
      <c r="C89" s="199">
        <v>636.19000000000005</v>
      </c>
      <c r="D89" s="194" t="s">
        <v>444</v>
      </c>
      <c r="E89" s="194">
        <v>0</v>
      </c>
      <c r="F89" s="195"/>
      <c r="G89" s="195"/>
      <c r="H89" s="195"/>
      <c r="I89" s="195"/>
      <c r="J89" s="194" t="s">
        <v>378</v>
      </c>
      <c r="K89" s="192" t="s">
        <v>442</v>
      </c>
      <c r="L89" s="190"/>
      <c r="M89" s="191"/>
      <c r="N89" s="191"/>
      <c r="O89"/>
      <c r="P89"/>
      <c r="Q89"/>
      <c r="R89"/>
      <c r="S89"/>
      <c r="T89"/>
      <c r="U89"/>
      <c r="V89"/>
      <c r="W89"/>
      <c r="X89"/>
    </row>
    <row r="90" spans="1:24" s="21" customFormat="1" ht="25.5" customHeight="1" x14ac:dyDescent="0.25">
      <c r="A90" s="345"/>
      <c r="B90" s="192" t="s">
        <v>200</v>
      </c>
      <c r="C90" s="199">
        <v>387.25</v>
      </c>
      <c r="D90" s="194" t="s">
        <v>444</v>
      </c>
      <c r="E90" s="194">
        <v>0</v>
      </c>
      <c r="F90" s="195"/>
      <c r="G90" s="195"/>
      <c r="H90" s="195"/>
      <c r="I90" s="195"/>
      <c r="J90" s="194" t="s">
        <v>378</v>
      </c>
      <c r="K90" s="192" t="s">
        <v>442</v>
      </c>
      <c r="L90" s="190"/>
      <c r="M90" s="191"/>
      <c r="N90" s="191"/>
      <c r="O90"/>
      <c r="P90"/>
      <c r="Q90"/>
      <c r="R90"/>
      <c r="S90"/>
      <c r="T90"/>
      <c r="U90"/>
      <c r="V90"/>
      <c r="W90"/>
      <c r="X90"/>
    </row>
    <row r="91" spans="1:24" s="21" customFormat="1" ht="25.5" customHeight="1" x14ac:dyDescent="0.25">
      <c r="A91" s="346"/>
      <c r="B91" s="192" t="s">
        <v>445</v>
      </c>
      <c r="C91" s="193">
        <v>4.63</v>
      </c>
      <c r="D91" s="194" t="s">
        <v>439</v>
      </c>
      <c r="E91" s="194">
        <v>0</v>
      </c>
      <c r="F91" s="195"/>
      <c r="G91" s="195"/>
      <c r="H91" s="195"/>
      <c r="I91" s="195"/>
      <c r="J91" s="194" t="s">
        <v>378</v>
      </c>
      <c r="K91" s="192" t="s">
        <v>442</v>
      </c>
      <c r="L91" s="190"/>
      <c r="M91" s="191"/>
      <c r="N91" s="191"/>
      <c r="O91"/>
      <c r="P91"/>
      <c r="Q91"/>
      <c r="R91"/>
      <c r="S91"/>
      <c r="T91"/>
      <c r="U91"/>
      <c r="V91"/>
      <c r="W91"/>
      <c r="X91"/>
    </row>
    <row r="92" spans="1:24" s="21" customFormat="1" ht="38.25" customHeight="1" x14ac:dyDescent="0.25">
      <c r="A92" s="344" t="s">
        <v>446</v>
      </c>
      <c r="B92" s="192" t="s">
        <v>447</v>
      </c>
      <c r="C92" s="193">
        <v>113</v>
      </c>
      <c r="D92" s="194" t="s">
        <v>439</v>
      </c>
      <c r="E92" s="194">
        <v>14</v>
      </c>
      <c r="F92" s="195"/>
      <c r="G92" s="195"/>
      <c r="H92" s="195"/>
      <c r="I92" s="195"/>
      <c r="J92" s="194" t="s">
        <v>426</v>
      </c>
      <c r="K92" s="192" t="s">
        <v>448</v>
      </c>
      <c r="L92" s="190"/>
      <c r="M92" s="191"/>
      <c r="N92" s="191"/>
      <c r="O92"/>
      <c r="P92"/>
      <c r="Q92"/>
      <c r="R92"/>
      <c r="S92"/>
      <c r="T92"/>
      <c r="U92"/>
      <c r="V92"/>
      <c r="W92"/>
      <c r="X92"/>
    </row>
    <row r="93" spans="1:24" s="21" customFormat="1" ht="25.5" customHeight="1" x14ac:dyDescent="0.25">
      <c r="A93" s="346"/>
      <c r="B93" s="192" t="s">
        <v>202</v>
      </c>
      <c r="C93" s="193">
        <v>15</v>
      </c>
      <c r="D93" s="194" t="s">
        <v>439</v>
      </c>
      <c r="E93" s="194">
        <v>0</v>
      </c>
      <c r="F93" s="195"/>
      <c r="G93" s="195"/>
      <c r="H93" s="195"/>
      <c r="I93" s="195"/>
      <c r="J93" s="194" t="s">
        <v>378</v>
      </c>
      <c r="K93" s="192" t="s">
        <v>449</v>
      </c>
      <c r="L93" s="190"/>
      <c r="M93" s="191"/>
      <c r="N93" s="191"/>
      <c r="O93"/>
      <c r="P93"/>
      <c r="Q93"/>
      <c r="R93"/>
      <c r="S93"/>
      <c r="T93"/>
      <c r="U93"/>
      <c r="V93"/>
      <c r="W93"/>
      <c r="X93"/>
    </row>
    <row r="94" spans="1:24" s="21" customFormat="1" ht="38.25" customHeight="1" x14ac:dyDescent="0.25">
      <c r="A94" s="344" t="s">
        <v>450</v>
      </c>
      <c r="B94" s="192" t="s">
        <v>451</v>
      </c>
      <c r="C94" s="193">
        <v>56.5</v>
      </c>
      <c r="D94" s="194" t="s">
        <v>383</v>
      </c>
      <c r="E94" s="194" t="s">
        <v>424</v>
      </c>
      <c r="F94" s="195"/>
      <c r="G94" s="195"/>
      <c r="H94" s="195"/>
      <c r="I94" s="195"/>
      <c r="J94" s="194" t="s">
        <v>452</v>
      </c>
      <c r="K94" s="192" t="s">
        <v>453</v>
      </c>
      <c r="L94" s="190"/>
      <c r="M94" s="191"/>
      <c r="N94" s="191"/>
      <c r="O94"/>
      <c r="P94"/>
      <c r="Q94"/>
      <c r="R94"/>
      <c r="S94"/>
      <c r="T94"/>
      <c r="U94"/>
      <c r="V94"/>
      <c r="W94"/>
      <c r="X94"/>
    </row>
    <row r="95" spans="1:24" s="21" customFormat="1" ht="38.25" customHeight="1" x14ac:dyDescent="0.25">
      <c r="A95" s="345"/>
      <c r="B95" s="192" t="s">
        <v>454</v>
      </c>
      <c r="C95" s="193">
        <v>11.3</v>
      </c>
      <c r="D95" s="194" t="s">
        <v>383</v>
      </c>
      <c r="E95" s="194" t="s">
        <v>424</v>
      </c>
      <c r="F95" s="195"/>
      <c r="G95" s="195"/>
      <c r="H95" s="195"/>
      <c r="I95" s="195"/>
      <c r="J95" s="194" t="s">
        <v>452</v>
      </c>
      <c r="K95" s="192" t="s">
        <v>453</v>
      </c>
      <c r="L95" s="190"/>
      <c r="M95" s="191"/>
      <c r="N95" s="191"/>
      <c r="O95"/>
      <c r="P95"/>
      <c r="Q95"/>
      <c r="R95"/>
      <c r="S95"/>
      <c r="T95"/>
      <c r="U95"/>
      <c r="V95"/>
      <c r="W95"/>
      <c r="X95"/>
    </row>
    <row r="96" spans="1:24" s="21" customFormat="1" ht="25.5" customHeight="1" x14ac:dyDescent="0.25">
      <c r="A96" s="345"/>
      <c r="B96" s="192" t="s">
        <v>255</v>
      </c>
      <c r="C96" s="193">
        <v>84.75</v>
      </c>
      <c r="D96" s="194" t="s">
        <v>383</v>
      </c>
      <c r="E96" s="194">
        <v>34</v>
      </c>
      <c r="F96" s="194">
        <v>69</v>
      </c>
      <c r="G96" s="195"/>
      <c r="H96" s="195"/>
      <c r="I96" s="195"/>
      <c r="J96" s="194" t="s">
        <v>455</v>
      </c>
      <c r="K96" s="192" t="s">
        <v>456</v>
      </c>
      <c r="L96" s="190"/>
      <c r="M96" s="191"/>
      <c r="N96" s="191"/>
      <c r="O96"/>
      <c r="P96"/>
      <c r="Q96"/>
      <c r="R96"/>
      <c r="S96"/>
      <c r="T96"/>
      <c r="U96"/>
      <c r="V96"/>
      <c r="W96"/>
      <c r="X96"/>
    </row>
    <row r="97" spans="1:166" s="21" customFormat="1" ht="15.75" customHeight="1" x14ac:dyDescent="0.25">
      <c r="A97" s="345"/>
      <c r="B97" s="192" t="s">
        <v>256</v>
      </c>
      <c r="C97" s="193">
        <v>4.63</v>
      </c>
      <c r="D97" s="194" t="s">
        <v>439</v>
      </c>
      <c r="E97" s="194">
        <v>19</v>
      </c>
      <c r="F97" s="194">
        <v>39</v>
      </c>
      <c r="G97" s="194">
        <v>59</v>
      </c>
      <c r="H97" s="194">
        <v>79</v>
      </c>
      <c r="I97" s="195"/>
      <c r="J97" s="194" t="s">
        <v>457</v>
      </c>
      <c r="K97" s="192" t="s">
        <v>415</v>
      </c>
      <c r="L97" s="190"/>
      <c r="M97" s="191"/>
      <c r="N97" s="191"/>
      <c r="O97"/>
      <c r="P97"/>
      <c r="Q97"/>
      <c r="R97"/>
      <c r="S97"/>
      <c r="T97"/>
      <c r="U97"/>
      <c r="V97"/>
      <c r="W97"/>
      <c r="X97"/>
    </row>
    <row r="98" spans="1:166" s="21" customFormat="1" ht="25.5" customHeight="1" x14ac:dyDescent="0.25">
      <c r="A98" s="345"/>
      <c r="B98" s="192" t="s">
        <v>257</v>
      </c>
      <c r="C98" s="193">
        <v>11.3</v>
      </c>
      <c r="D98" s="194" t="s">
        <v>439</v>
      </c>
      <c r="E98" s="195"/>
      <c r="F98" s="194">
        <v>39</v>
      </c>
      <c r="G98" s="194">
        <v>59</v>
      </c>
      <c r="H98" s="194">
        <v>79</v>
      </c>
      <c r="I98" s="195"/>
      <c r="J98" s="194" t="s">
        <v>458</v>
      </c>
      <c r="K98" s="192" t="s">
        <v>459</v>
      </c>
      <c r="L98" s="190"/>
      <c r="M98" s="191"/>
      <c r="N98" s="191"/>
      <c r="U98"/>
      <c r="V98"/>
      <c r="W98"/>
      <c r="X98"/>
    </row>
    <row r="99" spans="1:166" s="21" customFormat="1" ht="25.5" customHeight="1" x14ac:dyDescent="0.25">
      <c r="A99" s="345"/>
      <c r="B99" s="192" t="s">
        <v>258</v>
      </c>
      <c r="C99" s="193">
        <v>5.65</v>
      </c>
      <c r="D99" s="194" t="s">
        <v>439</v>
      </c>
      <c r="E99" s="194">
        <v>19</v>
      </c>
      <c r="F99" s="194">
        <v>39</v>
      </c>
      <c r="G99" s="194">
        <v>59</v>
      </c>
      <c r="H99" s="194">
        <v>79</v>
      </c>
      <c r="I99" s="195"/>
      <c r="J99" s="194" t="s">
        <v>457</v>
      </c>
      <c r="K99" s="192" t="s">
        <v>459</v>
      </c>
      <c r="L99" s="190"/>
      <c r="M99" s="191"/>
      <c r="N99" s="191"/>
      <c r="U99"/>
      <c r="V99"/>
      <c r="W99"/>
      <c r="X99"/>
    </row>
    <row r="100" spans="1:166" s="21" customFormat="1" ht="25.5" customHeight="1" x14ac:dyDescent="0.25">
      <c r="A100" s="345"/>
      <c r="B100" s="192" t="s">
        <v>259</v>
      </c>
      <c r="C100" s="193">
        <v>159.05000000000001</v>
      </c>
      <c r="D100" s="194" t="s">
        <v>444</v>
      </c>
      <c r="E100" s="194">
        <v>19</v>
      </c>
      <c r="F100" s="194">
        <v>39</v>
      </c>
      <c r="G100" s="194">
        <v>59</v>
      </c>
      <c r="H100" s="194">
        <v>79</v>
      </c>
      <c r="I100" s="195"/>
      <c r="J100" s="194" t="s">
        <v>457</v>
      </c>
      <c r="K100" s="192" t="s">
        <v>460</v>
      </c>
      <c r="L100" s="190"/>
      <c r="M100" s="191"/>
      <c r="N100" s="191"/>
      <c r="U100"/>
      <c r="V100"/>
      <c r="W100"/>
      <c r="X100"/>
    </row>
    <row r="101" spans="1:166" s="201" customFormat="1" ht="25.5" customHeight="1" x14ac:dyDescent="0.25">
      <c r="A101" s="345"/>
      <c r="B101" s="192" t="s">
        <v>260</v>
      </c>
      <c r="C101" s="193">
        <v>106.23</v>
      </c>
      <c r="D101" s="194" t="s">
        <v>444</v>
      </c>
      <c r="E101" s="194">
        <v>19</v>
      </c>
      <c r="F101" s="194">
        <v>39</v>
      </c>
      <c r="G101" s="194">
        <v>59</v>
      </c>
      <c r="H101" s="194">
        <v>79</v>
      </c>
      <c r="I101" s="202"/>
      <c r="J101" s="194" t="s">
        <v>457</v>
      </c>
      <c r="K101" s="192" t="s">
        <v>460</v>
      </c>
      <c r="L101" s="203"/>
      <c r="M101" s="203"/>
      <c r="N101" s="203"/>
      <c r="O101" s="203"/>
      <c r="P101" s="203"/>
      <c r="Q101" s="203"/>
      <c r="R101" s="203"/>
      <c r="S101" s="203"/>
      <c r="T101" s="203"/>
      <c r="U101" s="203"/>
      <c r="V101"/>
      <c r="W101"/>
      <c r="X101"/>
      <c r="Y101" s="204"/>
      <c r="Z101" s="204"/>
      <c r="AA101" s="204"/>
      <c r="AB101" s="204"/>
      <c r="AC101" s="204"/>
      <c r="AD101" s="204"/>
      <c r="AE101" s="204"/>
      <c r="AF101" s="204"/>
      <c r="AG101" s="204"/>
      <c r="AH101" s="204"/>
      <c r="AI101" s="204"/>
      <c r="AJ101" s="204"/>
      <c r="AK101" s="204"/>
      <c r="AL101" s="204"/>
      <c r="AM101" s="204"/>
      <c r="AN101" s="204"/>
      <c r="AO101" s="204"/>
      <c r="AP101" s="204"/>
      <c r="AQ101" s="204"/>
      <c r="AR101" s="204"/>
      <c r="AS101" s="204"/>
      <c r="AT101" s="204"/>
      <c r="AU101" s="204"/>
      <c r="AV101" s="204"/>
      <c r="AW101" s="204"/>
      <c r="AX101" s="204"/>
      <c r="AY101" s="204"/>
      <c r="AZ101" s="204"/>
      <c r="BA101" s="204"/>
      <c r="BB101" s="204"/>
      <c r="BC101" s="204"/>
      <c r="BD101" s="204"/>
      <c r="BE101" s="204"/>
      <c r="BF101" s="204"/>
      <c r="BG101" s="204"/>
      <c r="BH101" s="204"/>
      <c r="BI101" s="204"/>
      <c r="BJ101" s="204"/>
      <c r="BK101" s="204"/>
      <c r="BL101" s="204"/>
      <c r="BM101" s="204"/>
      <c r="BN101" s="204"/>
      <c r="BO101" s="204"/>
      <c r="BP101" s="204"/>
      <c r="BQ101" s="204"/>
      <c r="BR101" s="204"/>
      <c r="BS101" s="204"/>
      <c r="BT101" s="204"/>
      <c r="BU101" s="204"/>
      <c r="BV101" s="204"/>
      <c r="BW101" s="204"/>
      <c r="BX101" s="204"/>
      <c r="BY101" s="204"/>
      <c r="BZ101" s="204"/>
      <c r="CA101" s="204"/>
      <c r="CB101" s="204"/>
      <c r="CC101" s="204"/>
      <c r="CD101" s="204"/>
      <c r="CE101" s="204"/>
      <c r="CF101" s="204"/>
      <c r="CG101" s="204"/>
      <c r="CH101" s="204"/>
      <c r="CI101" s="204"/>
      <c r="CJ101" s="204"/>
      <c r="CK101" s="204"/>
      <c r="CL101" s="204"/>
      <c r="CM101" s="204"/>
      <c r="CN101" s="204"/>
      <c r="CO101" s="204"/>
      <c r="CP101" s="204"/>
      <c r="CQ101" s="204"/>
      <c r="CR101" s="204"/>
      <c r="CS101" s="204"/>
      <c r="CT101" s="204"/>
      <c r="CU101" s="204"/>
      <c r="CV101" s="204"/>
      <c r="CW101" s="204"/>
      <c r="CX101" s="204"/>
      <c r="CY101" s="204"/>
      <c r="CZ101" s="204"/>
      <c r="DA101" s="204"/>
      <c r="DB101" s="204"/>
      <c r="DC101" s="204"/>
      <c r="DD101" s="204"/>
      <c r="DE101" s="204"/>
      <c r="DF101" s="204"/>
      <c r="DG101" s="204"/>
      <c r="DH101" s="204"/>
      <c r="DI101" s="204"/>
      <c r="DJ101" s="204"/>
      <c r="DK101" s="204"/>
      <c r="DL101" s="204"/>
      <c r="DM101" s="204"/>
      <c r="DN101" s="204"/>
      <c r="DO101" s="204"/>
      <c r="DP101" s="204"/>
      <c r="DQ101" s="204"/>
      <c r="DR101" s="204"/>
      <c r="DS101" s="204"/>
      <c r="DT101" s="204"/>
      <c r="DU101" s="204"/>
      <c r="DV101" s="204"/>
      <c r="DW101" s="204"/>
      <c r="DX101" s="204"/>
      <c r="DY101" s="204"/>
      <c r="DZ101" s="204"/>
      <c r="EA101" s="204"/>
      <c r="EB101" s="204"/>
      <c r="EC101" s="204"/>
      <c r="ED101" s="204"/>
      <c r="EE101" s="204"/>
      <c r="EF101" s="204"/>
      <c r="EG101" s="204"/>
      <c r="EH101" s="204"/>
      <c r="EI101" s="204"/>
      <c r="EJ101" s="204"/>
      <c r="EK101" s="204"/>
      <c r="EL101" s="204"/>
      <c r="EM101" s="204"/>
      <c r="EN101" s="204"/>
      <c r="EO101" s="204"/>
      <c r="EP101" s="204"/>
      <c r="EQ101" s="204"/>
      <c r="ER101" s="204"/>
      <c r="ES101" s="204"/>
      <c r="ET101" s="204"/>
      <c r="EU101" s="204"/>
      <c r="EV101" s="204"/>
      <c r="EW101" s="204"/>
      <c r="EX101" s="204"/>
      <c r="EY101" s="204"/>
      <c r="EZ101" s="204"/>
      <c r="FA101" s="204"/>
      <c r="FB101" s="204"/>
      <c r="FC101" s="204"/>
      <c r="FD101" s="204"/>
      <c r="FE101" s="204"/>
      <c r="FF101" s="204"/>
      <c r="FG101" s="204"/>
      <c r="FH101" s="204"/>
      <c r="FI101" s="204"/>
      <c r="FJ101" s="204"/>
    </row>
    <row r="102" spans="1:166" s="21" customFormat="1" ht="63.75" customHeight="1" x14ac:dyDescent="0.25">
      <c r="A102" s="345"/>
      <c r="B102" s="192" t="s">
        <v>461</v>
      </c>
      <c r="C102" s="193">
        <v>35</v>
      </c>
      <c r="D102" s="194" t="s">
        <v>383</v>
      </c>
      <c r="E102" s="205"/>
      <c r="F102" s="205"/>
      <c r="G102" s="205"/>
      <c r="H102" s="205"/>
      <c r="I102" s="205"/>
      <c r="J102" s="194" t="s">
        <v>452</v>
      </c>
      <c r="K102" s="192" t="s">
        <v>462</v>
      </c>
      <c r="L102" s="160"/>
      <c r="M102" s="191"/>
      <c r="N102" s="191"/>
      <c r="U102"/>
      <c r="V102"/>
      <c r="W102"/>
      <c r="X102"/>
    </row>
    <row r="103" spans="1:166" s="201" customFormat="1" ht="25.5" customHeight="1" x14ac:dyDescent="0.25">
      <c r="A103" s="346"/>
      <c r="B103" s="192" t="s">
        <v>463</v>
      </c>
      <c r="C103" s="193">
        <v>339</v>
      </c>
      <c r="D103" s="194" t="s">
        <v>464</v>
      </c>
      <c r="E103" s="202"/>
      <c r="F103" s="202"/>
      <c r="G103" s="202"/>
      <c r="H103" s="202"/>
      <c r="I103" s="202"/>
      <c r="J103" s="194" t="s">
        <v>465</v>
      </c>
      <c r="K103" s="192" t="s">
        <v>466</v>
      </c>
      <c r="L103" s="203"/>
      <c r="M103" s="203"/>
      <c r="N103" s="203"/>
      <c r="O103" s="203"/>
      <c r="P103" s="203"/>
      <c r="Q103" s="203"/>
      <c r="R103" s="203"/>
      <c r="S103" s="203"/>
      <c r="T103" s="203"/>
      <c r="U103" s="203"/>
      <c r="V103"/>
      <c r="W103"/>
      <c r="X103"/>
      <c r="Y103" s="204"/>
      <c r="Z103" s="204"/>
      <c r="AA103" s="204"/>
      <c r="AB103" s="204"/>
      <c r="AC103" s="204"/>
      <c r="AD103" s="204"/>
      <c r="AE103" s="204"/>
      <c r="AF103" s="204"/>
      <c r="AG103" s="204"/>
      <c r="AH103" s="204"/>
      <c r="AI103" s="204"/>
      <c r="AJ103" s="204"/>
      <c r="AK103" s="204"/>
      <c r="AL103" s="204"/>
      <c r="AM103" s="204"/>
      <c r="AN103" s="204"/>
      <c r="AO103" s="204"/>
      <c r="AP103" s="204"/>
      <c r="AQ103" s="204"/>
      <c r="AR103" s="204"/>
      <c r="AS103" s="204"/>
      <c r="AT103" s="204"/>
      <c r="AU103" s="204"/>
      <c r="AV103" s="204"/>
      <c r="AW103" s="204"/>
      <c r="AX103" s="204"/>
      <c r="AY103" s="204"/>
      <c r="AZ103" s="204"/>
      <c r="BA103" s="204"/>
      <c r="BB103" s="204"/>
      <c r="BC103" s="204"/>
      <c r="BD103" s="204"/>
      <c r="BE103" s="204"/>
      <c r="BF103" s="204"/>
      <c r="BG103" s="204"/>
      <c r="BH103" s="204"/>
      <c r="BI103" s="204"/>
      <c r="BJ103" s="204"/>
      <c r="BK103" s="204"/>
      <c r="BL103" s="204"/>
      <c r="BM103" s="204"/>
      <c r="BN103" s="204"/>
      <c r="BO103" s="204"/>
      <c r="BP103" s="204"/>
      <c r="BQ103" s="204"/>
      <c r="BR103" s="204"/>
      <c r="BS103" s="204"/>
      <c r="BT103" s="204"/>
      <c r="BU103" s="204"/>
      <c r="BV103" s="204"/>
      <c r="BW103" s="204"/>
      <c r="BX103" s="204"/>
      <c r="BY103" s="204"/>
      <c r="BZ103" s="204"/>
      <c r="CA103" s="204"/>
      <c r="CB103" s="204"/>
      <c r="CC103" s="204"/>
      <c r="CD103" s="204"/>
      <c r="CE103" s="204"/>
      <c r="CF103" s="204"/>
      <c r="CG103" s="204"/>
      <c r="CH103" s="204"/>
      <c r="CI103" s="204"/>
      <c r="CJ103" s="204"/>
      <c r="CK103" s="204"/>
      <c r="CL103" s="204"/>
      <c r="CM103" s="204"/>
      <c r="CN103" s="204"/>
      <c r="CO103" s="204"/>
      <c r="CP103" s="204"/>
      <c r="CQ103" s="204"/>
      <c r="CR103" s="204"/>
      <c r="CS103" s="204"/>
      <c r="CT103" s="204"/>
      <c r="CU103" s="204"/>
      <c r="CV103" s="204"/>
      <c r="CW103" s="204"/>
      <c r="CX103" s="204"/>
      <c r="CY103" s="204"/>
      <c r="CZ103" s="204"/>
      <c r="DA103" s="204"/>
      <c r="DB103" s="204"/>
      <c r="DC103" s="204"/>
      <c r="DD103" s="204"/>
      <c r="DE103" s="204"/>
      <c r="DF103" s="204"/>
      <c r="DG103" s="204"/>
      <c r="DH103" s="204"/>
      <c r="DI103" s="204"/>
      <c r="DJ103" s="204"/>
      <c r="DK103" s="204"/>
      <c r="DL103" s="204"/>
      <c r="DM103" s="204"/>
      <c r="DN103" s="204"/>
      <c r="DO103" s="204"/>
      <c r="DP103" s="204"/>
      <c r="DQ103" s="204"/>
      <c r="DR103" s="204"/>
      <c r="DS103" s="204"/>
      <c r="DT103" s="204"/>
      <c r="DU103" s="204"/>
      <c r="DV103" s="204"/>
      <c r="DW103" s="204"/>
      <c r="DX103" s="204"/>
      <c r="DY103" s="204"/>
      <c r="DZ103" s="204"/>
      <c r="EA103" s="204"/>
      <c r="EB103" s="204"/>
      <c r="EC103" s="204"/>
      <c r="ED103" s="204"/>
      <c r="EE103" s="204"/>
      <c r="EF103" s="204"/>
      <c r="EG103" s="204"/>
      <c r="EH103" s="204"/>
      <c r="EI103" s="204"/>
      <c r="EJ103" s="204"/>
      <c r="EK103" s="204"/>
      <c r="EL103" s="204"/>
      <c r="EM103" s="204"/>
      <c r="EN103" s="204"/>
      <c r="EO103" s="204"/>
      <c r="EP103" s="204"/>
      <c r="EQ103" s="204"/>
      <c r="ER103" s="204"/>
      <c r="ES103" s="204"/>
      <c r="ET103" s="204"/>
      <c r="EU103" s="204"/>
      <c r="EV103" s="204"/>
      <c r="EW103" s="204"/>
      <c r="EX103" s="204"/>
      <c r="EY103" s="204"/>
      <c r="EZ103" s="204"/>
      <c r="FA103" s="204"/>
      <c r="FB103" s="204"/>
      <c r="FC103" s="204"/>
      <c r="FD103" s="204"/>
      <c r="FE103" s="204"/>
      <c r="FF103" s="204"/>
      <c r="FG103" s="204"/>
      <c r="FH103" s="204"/>
      <c r="FI103" s="204"/>
      <c r="FJ103" s="204"/>
    </row>
    <row r="104" spans="1:166" s="21" customFormat="1" ht="15.75" customHeight="1" x14ac:dyDescent="0.25">
      <c r="A104" s="206"/>
      <c r="B104" s="207"/>
      <c r="C104" s="207"/>
      <c r="D104" s="207"/>
      <c r="E104" s="207"/>
      <c r="F104" s="207"/>
      <c r="G104" s="207"/>
      <c r="H104" s="207"/>
      <c r="I104" s="207"/>
      <c r="J104" s="207"/>
      <c r="K104" s="190"/>
      <c r="L104" s="191"/>
      <c r="M104" s="191"/>
      <c r="U104"/>
      <c r="V104"/>
      <c r="W104"/>
      <c r="X104"/>
    </row>
    <row r="105" spans="1:166" s="21" customFormat="1" ht="15.75" customHeight="1" x14ac:dyDescent="0.25">
      <c r="A105" s="208" t="s">
        <v>467</v>
      </c>
      <c r="B105" s="207"/>
      <c r="C105" s="207"/>
      <c r="D105" s="207"/>
      <c r="E105" s="207"/>
      <c r="F105" s="207"/>
      <c r="G105" s="207"/>
      <c r="H105" s="207"/>
      <c r="I105" s="207"/>
      <c r="J105" s="207"/>
      <c r="K105" s="190"/>
      <c r="L105" s="191"/>
      <c r="M105" s="191"/>
      <c r="U105"/>
      <c r="V105"/>
      <c r="W105"/>
      <c r="X105"/>
    </row>
    <row r="106" spans="1:166" s="21" customFormat="1" ht="15.75" customHeight="1" x14ac:dyDescent="0.25">
      <c r="A106" s="209"/>
      <c r="B106" s="209"/>
      <c r="C106" s="209"/>
      <c r="D106" s="209"/>
      <c r="E106" s="209"/>
      <c r="F106" s="209"/>
      <c r="G106" s="209"/>
      <c r="H106" s="207"/>
      <c r="I106" s="207"/>
      <c r="J106" s="168"/>
      <c r="K106" s="168"/>
      <c r="L106" s="168"/>
      <c r="M106" s="168"/>
      <c r="N106" s="168"/>
      <c r="O106" s="168"/>
      <c r="P106" s="168"/>
      <c r="Q106" s="189"/>
      <c r="R106"/>
      <c r="S106"/>
      <c r="T106"/>
      <c r="U106"/>
      <c r="V106"/>
      <c r="W106"/>
      <c r="X106"/>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row>
    <row r="107" spans="1:166" s="21" customFormat="1" ht="15" customHeight="1" x14ac:dyDescent="0.25">
      <c r="A107" s="169" t="s">
        <v>180</v>
      </c>
      <c r="B107" s="169" t="s">
        <v>370</v>
      </c>
      <c r="C107" s="169" t="s">
        <v>371</v>
      </c>
      <c r="D107" s="169" t="s">
        <v>372</v>
      </c>
      <c r="E107" s="358" t="s">
        <v>468</v>
      </c>
      <c r="F107" s="352"/>
      <c r="G107" s="352"/>
      <c r="H107" s="352"/>
      <c r="I107" s="352"/>
      <c r="J107" s="352"/>
      <c r="K107" s="352"/>
      <c r="L107" s="352"/>
      <c r="M107" s="352"/>
      <c r="N107" s="352"/>
      <c r="O107" s="352"/>
      <c r="P107" s="352"/>
      <c r="Q107" s="352"/>
      <c r="R107" s="352"/>
      <c r="S107" s="352"/>
      <c r="T107" s="352"/>
      <c r="U107" s="352"/>
      <c r="V107" s="352"/>
      <c r="W107" s="352"/>
      <c r="X107" s="359"/>
      <c r="Y107" s="169" t="s">
        <v>374</v>
      </c>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row>
    <row r="108" spans="1:166" s="210" customFormat="1" ht="15.75" customHeight="1" x14ac:dyDescent="0.25">
      <c r="A108" s="211" t="s">
        <v>469</v>
      </c>
      <c r="B108" s="357" t="s">
        <v>470</v>
      </c>
      <c r="C108" s="348"/>
      <c r="D108" s="348"/>
      <c r="E108" s="348"/>
      <c r="F108" s="348"/>
      <c r="G108" s="348"/>
      <c r="H108" s="348"/>
      <c r="I108" s="348"/>
      <c r="J108" s="348"/>
      <c r="K108" s="348"/>
      <c r="L108" s="348"/>
      <c r="M108" s="348"/>
      <c r="N108" s="348"/>
      <c r="O108" s="348"/>
      <c r="P108" s="348"/>
      <c r="Q108" s="348"/>
      <c r="R108" s="348"/>
      <c r="S108" s="348"/>
      <c r="T108" s="348"/>
      <c r="U108" s="348"/>
      <c r="V108" s="348"/>
      <c r="W108" s="348"/>
      <c r="X108" s="348"/>
      <c r="Y108" s="349"/>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row>
    <row r="109" spans="1:166" ht="30" customHeight="1" x14ac:dyDescent="0.25">
      <c r="A109" s="212" t="s">
        <v>471</v>
      </c>
      <c r="B109" s="196" t="s">
        <v>472</v>
      </c>
      <c r="C109" s="193">
        <v>300</v>
      </c>
      <c r="D109" s="194" t="s">
        <v>464</v>
      </c>
      <c r="E109" s="194">
        <v>0</v>
      </c>
      <c r="F109" s="213"/>
      <c r="G109" s="213"/>
      <c r="H109" s="213"/>
      <c r="I109" s="213"/>
      <c r="J109" s="195"/>
      <c r="K109" s="213"/>
      <c r="L109" s="213"/>
      <c r="M109" s="213"/>
      <c r="N109" s="213"/>
      <c r="O109" s="195"/>
      <c r="P109" s="195"/>
      <c r="Q109" s="202"/>
      <c r="R109" s="202"/>
      <c r="S109" s="202"/>
      <c r="T109" s="202"/>
      <c r="U109" s="202"/>
      <c r="V109" s="202"/>
      <c r="W109" s="202"/>
      <c r="X109" s="202"/>
      <c r="Y109" s="214" t="s">
        <v>473</v>
      </c>
      <c r="Z109" s="90"/>
      <c r="AA109" s="90"/>
      <c r="AB109" s="90"/>
      <c r="AC109" s="90"/>
      <c r="AD109" s="90"/>
      <c r="AE109" s="90"/>
      <c r="AF109" s="90"/>
      <c r="AG109" s="90"/>
      <c r="AH109" s="90"/>
      <c r="AI109" s="90"/>
      <c r="AJ109" s="90"/>
      <c r="AK109" s="90"/>
      <c r="AL109" s="90"/>
      <c r="AM109" s="90"/>
      <c r="AN109" s="90"/>
      <c r="AO109" s="90"/>
      <c r="AP109" s="90"/>
      <c r="AQ109" s="90"/>
      <c r="AR109" s="90"/>
      <c r="AS109" s="90"/>
      <c r="AT109" s="90"/>
      <c r="AU109" s="90"/>
      <c r="AV109" s="90"/>
      <c r="AW109" s="90"/>
      <c r="AX109" s="90"/>
      <c r="AY109" s="90"/>
      <c r="AZ109" s="90"/>
      <c r="BA109" s="90"/>
      <c r="BB109" s="90"/>
      <c r="BC109" s="90"/>
      <c r="BD109" s="90"/>
      <c r="BE109" s="90"/>
      <c r="BF109" s="90"/>
      <c r="BG109" s="90"/>
      <c r="BH109" s="90"/>
      <c r="BI109" s="90"/>
      <c r="BJ109" s="90"/>
      <c r="BK109" s="90"/>
      <c r="BL109" s="90"/>
      <c r="BM109" s="90"/>
      <c r="BN109" s="90"/>
      <c r="BO109" s="90"/>
      <c r="BP109" s="90"/>
      <c r="BQ109" s="90"/>
      <c r="BR109" s="90"/>
      <c r="BS109" s="90"/>
      <c r="BT109" s="90"/>
      <c r="BU109" s="90"/>
      <c r="BV109" s="90"/>
      <c r="BW109" s="90"/>
      <c r="BX109" s="90"/>
      <c r="BY109" s="90"/>
      <c r="BZ109" s="90"/>
      <c r="CA109" s="90"/>
      <c r="CB109" s="90"/>
      <c r="CC109" s="90"/>
      <c r="CD109" s="90"/>
      <c r="CE109" s="90"/>
      <c r="CF109" s="90"/>
      <c r="CG109" s="90"/>
      <c r="CH109" s="90"/>
      <c r="CI109" s="90"/>
      <c r="CJ109" s="90"/>
      <c r="CK109" s="90"/>
      <c r="CL109" s="90"/>
      <c r="CM109" s="90"/>
      <c r="CN109" s="90"/>
      <c r="CO109" s="90"/>
      <c r="CP109" s="90"/>
      <c r="CQ109" s="90"/>
      <c r="CR109" s="90"/>
      <c r="CS109" s="90"/>
    </row>
    <row r="110" spans="1:166" s="21" customFormat="1" ht="30" customHeight="1" x14ac:dyDescent="0.25">
      <c r="A110" s="212" t="s">
        <v>474</v>
      </c>
      <c r="B110" s="196" t="s">
        <v>475</v>
      </c>
      <c r="C110" s="193">
        <v>2000</v>
      </c>
      <c r="D110" s="194" t="s">
        <v>464</v>
      </c>
      <c r="E110" s="194">
        <v>0</v>
      </c>
      <c r="F110" s="195"/>
      <c r="G110" s="195"/>
      <c r="H110" s="195"/>
      <c r="I110" s="195"/>
      <c r="J110" s="195"/>
      <c r="K110" s="195"/>
      <c r="L110" s="195"/>
      <c r="M110" s="195"/>
      <c r="N110" s="195"/>
      <c r="O110" s="195"/>
      <c r="P110" s="195"/>
      <c r="Q110" s="202"/>
      <c r="R110" s="202"/>
      <c r="S110" s="202"/>
      <c r="T110" s="202"/>
      <c r="U110" s="202"/>
      <c r="V110" s="202"/>
      <c r="W110" s="202"/>
      <c r="X110" s="202"/>
      <c r="Y110" s="214" t="s">
        <v>473</v>
      </c>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row>
    <row r="111" spans="1:166" s="21" customFormat="1" ht="30" customHeight="1" x14ac:dyDescent="0.25">
      <c r="A111" s="205"/>
      <c r="B111" s="196" t="s">
        <v>476</v>
      </c>
      <c r="C111" s="193">
        <v>2360.4</v>
      </c>
      <c r="D111" s="194" t="s">
        <v>464</v>
      </c>
      <c r="E111" s="194">
        <v>0</v>
      </c>
      <c r="F111" s="195"/>
      <c r="G111" s="195"/>
      <c r="H111" s="195"/>
      <c r="I111" s="195"/>
      <c r="J111" s="195"/>
      <c r="K111" s="195"/>
      <c r="L111" s="195"/>
      <c r="M111" s="195"/>
      <c r="N111" s="195"/>
      <c r="O111" s="215"/>
      <c r="P111" s="215"/>
      <c r="Q111" s="202"/>
      <c r="R111" s="202"/>
      <c r="S111" s="202"/>
      <c r="T111" s="202"/>
      <c r="U111" s="202"/>
      <c r="V111" s="202"/>
      <c r="W111" s="202"/>
      <c r="X111" s="202"/>
      <c r="Y111" s="214" t="s">
        <v>477</v>
      </c>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row>
    <row r="112" spans="1:166" ht="30" customHeight="1" x14ac:dyDescent="0.25">
      <c r="A112" s="216" t="s">
        <v>478</v>
      </c>
      <c r="B112" s="217" t="s">
        <v>479</v>
      </c>
      <c r="C112" s="218">
        <v>2250</v>
      </c>
      <c r="D112" s="219" t="s">
        <v>464</v>
      </c>
      <c r="E112" s="220">
        <f>IF(Inputs!B77&gt;0, Inputs!B77-1, "")</f>
        <v>4</v>
      </c>
      <c r="F112" s="220" t="str">
        <f>IF(Inputs!B78&gt;0, Inputs!B78-1, "")</f>
        <v/>
      </c>
      <c r="G112" s="220" t="str">
        <f>IF(Inputs!B79&gt;0, Inputs!B79-1, "")</f>
        <v/>
      </c>
      <c r="H112" s="220" t="str">
        <f>IF(Inputs!B80&gt;0, Inputs!B80-1, "")</f>
        <v/>
      </c>
      <c r="I112" s="220" t="str">
        <f>IF(Inputs!B81&gt;0, Inputs!B81-1, "")</f>
        <v/>
      </c>
      <c r="J112" s="220" t="str">
        <f>IF(Inputs!B82&gt;0, Inputs!B82-1, "")</f>
        <v/>
      </c>
      <c r="K112" s="220" t="str">
        <f>IF(Inputs!B83&gt;0, Inputs!B83-1, "")</f>
        <v/>
      </c>
      <c r="L112" s="220" t="str">
        <f>IF(Inputs!B84&gt;0, Inputs!B84-1, "")</f>
        <v/>
      </c>
      <c r="M112" s="220" t="str">
        <f>IF(Inputs!B85&gt;0, Inputs!B85-1, "")</f>
        <v/>
      </c>
      <c r="N112" s="220" t="str">
        <f>IF(Inputs!B86&gt;0, Inputs!B86-1, "")</f>
        <v/>
      </c>
      <c r="O112" s="219" t="str">
        <f>IF(Inputs!B87&gt;0, Inputs!B87-1, "")</f>
        <v/>
      </c>
      <c r="P112" s="192" t="str">
        <f>IF(Inputs!B88&gt;0, Inputs!B88-1, "")</f>
        <v/>
      </c>
      <c r="Q112" s="221" t="str">
        <f>IF(Inputs!B89&gt;0, Inputs!B89-1, "")</f>
        <v/>
      </c>
      <c r="R112" s="221" t="str">
        <f>IF(Inputs!B90&gt;0, Inputs!B90-1, "")</f>
        <v/>
      </c>
      <c r="S112" s="221" t="str">
        <f>IF(Inputs!B91&gt;0, Inputs!B91-1, "")</f>
        <v/>
      </c>
      <c r="T112" s="221" t="str">
        <f>IF(Inputs!B92&gt;0, Inputs!B92-1, "")</f>
        <v/>
      </c>
      <c r="U112" s="221" t="str">
        <f>IF(Inputs!B93&gt;0, Inputs!B93-1, "")</f>
        <v/>
      </c>
      <c r="V112" s="221" t="str">
        <f>IF(Inputs!B94&gt;0, Inputs!B94-1, "")</f>
        <v/>
      </c>
      <c r="W112" s="221" t="str">
        <f>IF(Inputs!B95&gt;0, Inputs!B95-1, "")</f>
        <v/>
      </c>
      <c r="X112" s="221" t="str">
        <f>IF(Inputs!B96&gt;0, Inputs!B96-1, "")</f>
        <v/>
      </c>
      <c r="Y112" s="214"/>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90"/>
      <c r="AZ112" s="90"/>
      <c r="BA112" s="90"/>
      <c r="BB112" s="90"/>
      <c r="BC112" s="90"/>
      <c r="BD112" s="90"/>
      <c r="BE112" s="90"/>
      <c r="BF112" s="90"/>
      <c r="BG112" s="90"/>
      <c r="BH112" s="90"/>
      <c r="BI112" s="90"/>
      <c r="BJ112" s="90"/>
      <c r="BK112" s="90"/>
      <c r="BL112" s="90"/>
      <c r="BM112" s="90"/>
      <c r="BN112" s="90"/>
      <c r="BO112" s="90"/>
      <c r="BP112" s="90"/>
      <c r="BQ112" s="90"/>
      <c r="BR112" s="90"/>
      <c r="BS112" s="90"/>
      <c r="BT112" s="90"/>
      <c r="BU112" s="90"/>
      <c r="BV112" s="90"/>
      <c r="BW112" s="90"/>
      <c r="BX112" s="90"/>
      <c r="BY112" s="90"/>
      <c r="BZ112" s="90"/>
      <c r="CA112" s="90"/>
      <c r="CB112" s="90"/>
      <c r="CC112" s="90"/>
      <c r="CD112" s="90"/>
      <c r="CE112" s="90"/>
      <c r="CF112" s="90"/>
      <c r="CG112" s="90"/>
      <c r="CH112" s="90"/>
      <c r="CI112" s="90"/>
      <c r="CJ112" s="90"/>
      <c r="CK112" s="90"/>
      <c r="CL112" s="90"/>
      <c r="CM112" s="90"/>
      <c r="CN112" s="90"/>
      <c r="CO112" s="90"/>
      <c r="CP112" s="90"/>
      <c r="CQ112" s="90"/>
      <c r="CR112" s="90"/>
      <c r="CS112" s="90"/>
    </row>
    <row r="113" spans="1:97" ht="15" customHeight="1" x14ac:dyDescent="0.25">
      <c r="A113" s="216"/>
      <c r="B113" s="217" t="s">
        <v>480</v>
      </c>
      <c r="C113" s="218">
        <v>2885.4</v>
      </c>
      <c r="D113" s="219" t="s">
        <v>464</v>
      </c>
      <c r="E113" s="220">
        <f>IF(Inputs!B77&gt;0, Inputs!B77-1, "")</f>
        <v>4</v>
      </c>
      <c r="F113" s="220" t="str">
        <f>IF(Inputs!B78&gt;0, Inputs!B78-1, "")</f>
        <v/>
      </c>
      <c r="G113" s="220" t="str">
        <f>IF(Inputs!B79&gt;0, Inputs!B79-1, "")</f>
        <v/>
      </c>
      <c r="H113" s="220" t="str">
        <f>IF(Inputs!B80&gt;0, Inputs!B80-1, "")</f>
        <v/>
      </c>
      <c r="I113" s="220" t="str">
        <f>IF(Inputs!B81&gt;0, Inputs!B81-1, "")</f>
        <v/>
      </c>
      <c r="J113" s="220" t="str">
        <f>IF(Inputs!B82&gt;0, Inputs!B82-1, "")</f>
        <v/>
      </c>
      <c r="K113" s="220" t="str">
        <f>IF(Inputs!B83&gt;0, Inputs!B83-1, "")</f>
        <v/>
      </c>
      <c r="L113" s="220" t="str">
        <f>IF(Inputs!B84&gt;0, Inputs!B84-1, "")</f>
        <v/>
      </c>
      <c r="M113" s="220" t="str">
        <f>IF(Inputs!B85&gt;0, Inputs!B85-1, "")</f>
        <v/>
      </c>
      <c r="N113" s="220" t="str">
        <f>IF(Inputs!B86&gt;0, Inputs!B86-1, "")</f>
        <v/>
      </c>
      <c r="O113" s="219" t="str">
        <f>IF(Inputs!B87&gt;0, Inputs!B87-1, "")</f>
        <v/>
      </c>
      <c r="P113" s="192" t="str">
        <f>IF(Inputs!B88&gt;0, Inputs!B88-1, "")</f>
        <v/>
      </c>
      <c r="Q113" s="221" t="str">
        <f>IF(Inputs!B89&gt;0, Inputs!B89-1, "")</f>
        <v/>
      </c>
      <c r="R113" s="221" t="str">
        <f>IF(Inputs!B90&gt;0, Inputs!B90-1, "")</f>
        <v/>
      </c>
      <c r="S113" s="221" t="str">
        <f>IF(Inputs!B91&gt;0, Inputs!B91-1, "")</f>
        <v/>
      </c>
      <c r="T113" s="221" t="str">
        <f>IF(Inputs!B92&gt;0, Inputs!B92-1, "")</f>
        <v/>
      </c>
      <c r="U113" s="221" t="str">
        <f>IF(Inputs!B93&gt;0, Inputs!B93-1, "")</f>
        <v/>
      </c>
      <c r="V113" s="221" t="str">
        <f>IF(Inputs!B94&gt;0, Inputs!B94-1, "")</f>
        <v/>
      </c>
      <c r="W113" s="221" t="str">
        <f>IF(Inputs!B95&gt;0, Inputs!B95-1, "")</f>
        <v/>
      </c>
      <c r="X113" s="221" t="str">
        <f>IF(Inputs!B96&gt;0, Inputs!B96-1, "")</f>
        <v/>
      </c>
      <c r="Y113" s="214"/>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c r="AW113" s="90"/>
      <c r="AX113" s="90"/>
      <c r="AY113" s="90"/>
      <c r="AZ113" s="90"/>
      <c r="BA113" s="90"/>
      <c r="BB113" s="90"/>
      <c r="BC113" s="90"/>
      <c r="BD113" s="90"/>
      <c r="BE113" s="90"/>
      <c r="BF113" s="90"/>
      <c r="BG113" s="90"/>
      <c r="BH113" s="90"/>
      <c r="BI113" s="90"/>
      <c r="BJ113" s="90"/>
      <c r="BK113" s="90"/>
      <c r="BL113" s="90"/>
      <c r="BM113" s="90"/>
      <c r="BN113" s="90"/>
      <c r="BO113" s="90"/>
      <c r="BP113" s="90"/>
      <c r="BQ113" s="90"/>
      <c r="BR113" s="90"/>
      <c r="BS113" s="90"/>
      <c r="BT113" s="90"/>
      <c r="BU113" s="90"/>
      <c r="BV113" s="90"/>
      <c r="BW113" s="90"/>
      <c r="BX113" s="90"/>
      <c r="BY113" s="90"/>
      <c r="BZ113" s="90"/>
      <c r="CA113" s="90"/>
      <c r="CB113" s="90"/>
      <c r="CC113" s="90"/>
      <c r="CD113" s="90"/>
      <c r="CE113" s="90"/>
      <c r="CF113" s="90"/>
      <c r="CG113" s="90"/>
      <c r="CH113" s="90"/>
      <c r="CI113" s="90"/>
      <c r="CJ113" s="90"/>
      <c r="CK113" s="90"/>
      <c r="CL113" s="90"/>
      <c r="CM113" s="90"/>
      <c r="CN113" s="90"/>
      <c r="CO113" s="90"/>
      <c r="CP113" s="90"/>
      <c r="CQ113" s="90"/>
      <c r="CR113" s="90"/>
      <c r="CS113" s="90"/>
    </row>
    <row r="114" spans="1:97" s="222" customFormat="1" ht="15.75" customHeight="1" x14ac:dyDescent="0.25">
      <c r="A114" s="223" t="s">
        <v>469</v>
      </c>
      <c r="B114" s="356" t="s">
        <v>481</v>
      </c>
      <c r="C114" s="348"/>
      <c r="D114" s="348"/>
      <c r="E114" s="348"/>
      <c r="F114" s="348"/>
      <c r="G114" s="348"/>
      <c r="H114" s="348"/>
      <c r="I114" s="348"/>
      <c r="J114" s="348"/>
      <c r="K114" s="348"/>
      <c r="L114" s="348"/>
      <c r="M114" s="348"/>
      <c r="N114" s="348"/>
      <c r="O114" s="348"/>
      <c r="P114" s="348"/>
      <c r="Q114" s="348"/>
      <c r="R114" s="348"/>
      <c r="S114" s="348"/>
      <c r="T114" s="348"/>
      <c r="U114" s="348"/>
      <c r="V114" s="348"/>
      <c r="W114" s="348"/>
      <c r="X114" s="348"/>
      <c r="Y114" s="349"/>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c r="AW114" s="90"/>
      <c r="AX114" s="90"/>
      <c r="AY114" s="90"/>
      <c r="AZ114" s="90"/>
      <c r="BA114" s="90"/>
      <c r="BB114" s="90"/>
      <c r="BC114" s="90"/>
      <c r="BD114" s="90"/>
      <c r="BE114" s="90"/>
      <c r="BF114" s="90"/>
      <c r="BG114" s="90"/>
      <c r="BH114" s="90"/>
      <c r="BI114" s="90"/>
      <c r="BJ114" s="90"/>
      <c r="BK114" s="90"/>
      <c r="BL114" s="90"/>
      <c r="BM114" s="90"/>
      <c r="BN114" s="90"/>
      <c r="BO114" s="90"/>
      <c r="BP114" s="90"/>
      <c r="BQ114" s="90"/>
      <c r="BR114" s="90"/>
      <c r="BS114" s="90"/>
      <c r="BT114" s="90"/>
      <c r="BU114" s="90"/>
      <c r="BV114" s="90"/>
      <c r="BW114" s="90"/>
      <c r="BX114" s="90"/>
      <c r="BY114" s="90"/>
      <c r="BZ114" s="90"/>
      <c r="CA114" s="90"/>
      <c r="CB114" s="90"/>
      <c r="CC114" s="90"/>
      <c r="CD114" s="90"/>
      <c r="CE114" s="90"/>
      <c r="CF114" s="90"/>
      <c r="CG114" s="90"/>
      <c r="CH114" s="90"/>
      <c r="CI114" s="90"/>
      <c r="CJ114" s="90"/>
      <c r="CK114" s="90"/>
      <c r="CL114" s="90"/>
      <c r="CM114" s="90"/>
      <c r="CN114" s="90"/>
      <c r="CO114" s="90"/>
      <c r="CP114" s="90"/>
      <c r="CQ114" s="90"/>
      <c r="CR114" s="90"/>
      <c r="CS114" s="90"/>
    </row>
    <row r="115" spans="1:97" ht="30" customHeight="1" x14ac:dyDescent="0.25">
      <c r="A115" s="212" t="s">
        <v>471</v>
      </c>
      <c r="B115" s="196" t="s">
        <v>472</v>
      </c>
      <c r="C115" s="193">
        <v>250</v>
      </c>
      <c r="D115" s="194" t="s">
        <v>464</v>
      </c>
      <c r="E115" s="194">
        <v>0</v>
      </c>
      <c r="F115" s="213"/>
      <c r="G115" s="213"/>
      <c r="H115" s="213"/>
      <c r="I115" s="213"/>
      <c r="J115" s="195"/>
      <c r="K115" s="213"/>
      <c r="L115" s="213"/>
      <c r="M115" s="213"/>
      <c r="N115" s="213"/>
      <c r="O115" s="213"/>
      <c r="P115" s="213"/>
      <c r="Q115" s="202"/>
      <c r="R115" s="202"/>
      <c r="S115" s="202"/>
      <c r="T115" s="202"/>
      <c r="U115" s="202"/>
      <c r="V115" s="202"/>
      <c r="W115" s="202"/>
      <c r="X115" s="202"/>
      <c r="Y115" s="214" t="s">
        <v>473</v>
      </c>
      <c r="Z115" s="90"/>
      <c r="AA115" s="90"/>
      <c r="AB115" s="90"/>
      <c r="AC115" s="90"/>
      <c r="AD115" s="90"/>
      <c r="AE115" s="90"/>
      <c r="AF115" s="90"/>
      <c r="AG115" s="90"/>
      <c r="AH115" s="90"/>
      <c r="AI115" s="90"/>
      <c r="AJ115" s="90"/>
      <c r="AK115" s="90"/>
      <c r="AL115" s="90"/>
      <c r="AM115" s="90"/>
      <c r="AN115" s="90"/>
      <c r="AO115" s="90"/>
      <c r="AP115" s="90"/>
      <c r="AQ115" s="90"/>
      <c r="AR115" s="90"/>
      <c r="AS115" s="90"/>
      <c r="AT115" s="90"/>
      <c r="AU115" s="90"/>
      <c r="AV115" s="90"/>
      <c r="AW115" s="90"/>
      <c r="AX115" s="90"/>
      <c r="AY115" s="90"/>
      <c r="AZ115" s="90"/>
      <c r="BA115" s="90"/>
      <c r="BB115" s="90"/>
      <c r="BC115" s="90"/>
      <c r="BD115" s="90"/>
      <c r="BE115" s="90"/>
      <c r="BF115" s="90"/>
      <c r="BG115" s="90"/>
      <c r="BH115" s="90"/>
      <c r="BI115" s="90"/>
      <c r="BJ115" s="90"/>
      <c r="BK115" s="90"/>
      <c r="BL115" s="90"/>
      <c r="BM115" s="90"/>
      <c r="BN115" s="90"/>
      <c r="BO115" s="90"/>
      <c r="BP115" s="90"/>
      <c r="BQ115" s="90"/>
      <c r="BR115" s="90"/>
      <c r="BS115" s="90"/>
      <c r="BT115" s="90"/>
      <c r="BU115" s="90"/>
      <c r="BV115" s="90"/>
      <c r="BW115" s="90"/>
      <c r="BX115" s="90"/>
      <c r="BY115" s="90"/>
      <c r="BZ115" s="90"/>
      <c r="CA115" s="90"/>
      <c r="CB115" s="90"/>
      <c r="CC115" s="90"/>
      <c r="CD115" s="90"/>
      <c r="CE115" s="90"/>
      <c r="CF115" s="90"/>
      <c r="CG115" s="90"/>
      <c r="CH115" s="90"/>
      <c r="CI115" s="90"/>
      <c r="CJ115" s="90"/>
      <c r="CK115" s="90"/>
      <c r="CL115" s="90"/>
      <c r="CM115" s="90"/>
      <c r="CN115" s="90"/>
      <c r="CO115" s="90"/>
      <c r="CP115" s="90"/>
      <c r="CQ115" s="90"/>
      <c r="CR115" s="90"/>
      <c r="CS115" s="90"/>
    </row>
    <row r="116" spans="1:97" ht="30" customHeight="1" x14ac:dyDescent="0.25">
      <c r="A116" s="212" t="s">
        <v>474</v>
      </c>
      <c r="B116" s="196" t="s">
        <v>475</v>
      </c>
      <c r="C116" s="193">
        <v>1500</v>
      </c>
      <c r="D116" s="194" t="s">
        <v>464</v>
      </c>
      <c r="E116" s="194">
        <v>0</v>
      </c>
      <c r="F116" s="213"/>
      <c r="G116" s="213"/>
      <c r="H116" s="213"/>
      <c r="I116" s="213"/>
      <c r="J116" s="195"/>
      <c r="K116" s="213"/>
      <c r="L116" s="213"/>
      <c r="M116" s="213"/>
      <c r="N116" s="213"/>
      <c r="O116" s="213"/>
      <c r="P116" s="213"/>
      <c r="Q116" s="202"/>
      <c r="R116" s="202"/>
      <c r="S116" s="202"/>
      <c r="T116" s="202"/>
      <c r="U116" s="202"/>
      <c r="V116" s="202"/>
      <c r="W116" s="202"/>
      <c r="X116" s="202"/>
      <c r="Y116" s="214" t="s">
        <v>477</v>
      </c>
      <c r="Z116" s="90"/>
      <c r="AA116" s="90"/>
      <c r="AB116" s="90"/>
      <c r="AC116" s="90"/>
      <c r="AD116" s="90"/>
      <c r="AE116" s="90"/>
      <c r="AF116" s="90"/>
      <c r="AG116" s="90"/>
      <c r="AH116" s="90"/>
      <c r="AI116" s="90"/>
      <c r="AJ116" s="90"/>
      <c r="AK116" s="90"/>
      <c r="AL116" s="90"/>
      <c r="AM116" s="90"/>
      <c r="AN116" s="90"/>
      <c r="AO116" s="90"/>
      <c r="AP116" s="90"/>
      <c r="AQ116" s="90"/>
      <c r="AR116" s="90"/>
      <c r="AS116" s="90"/>
      <c r="AT116" s="90"/>
      <c r="AU116" s="90"/>
      <c r="AV116" s="90"/>
      <c r="AW116" s="90"/>
      <c r="AX116" s="90"/>
      <c r="AY116" s="90"/>
      <c r="AZ116" s="90"/>
      <c r="BA116" s="90"/>
      <c r="BB116" s="90"/>
      <c r="BC116" s="90"/>
      <c r="BD116" s="90"/>
      <c r="BE116" s="90"/>
      <c r="BF116" s="90"/>
      <c r="BG116" s="90"/>
      <c r="BH116" s="90"/>
      <c r="BI116" s="90"/>
      <c r="BJ116" s="90"/>
      <c r="BK116" s="90"/>
      <c r="BL116" s="90"/>
      <c r="BM116" s="90"/>
      <c r="BN116" s="90"/>
      <c r="BO116" s="90"/>
      <c r="BP116" s="90"/>
      <c r="BQ116" s="90"/>
      <c r="BR116" s="90"/>
      <c r="BS116" s="90"/>
      <c r="BT116" s="90"/>
      <c r="BU116" s="90"/>
      <c r="BV116" s="90"/>
      <c r="BW116" s="90"/>
      <c r="BX116" s="90"/>
      <c r="BY116" s="90"/>
      <c r="BZ116" s="90"/>
      <c r="CA116" s="90"/>
      <c r="CB116" s="90"/>
      <c r="CC116" s="90"/>
      <c r="CD116" s="90"/>
      <c r="CE116" s="90"/>
      <c r="CF116" s="90"/>
      <c r="CG116" s="90"/>
      <c r="CH116" s="90"/>
      <c r="CI116" s="90"/>
      <c r="CJ116" s="90"/>
      <c r="CK116" s="90"/>
      <c r="CL116" s="90"/>
      <c r="CM116" s="90"/>
      <c r="CN116" s="90"/>
      <c r="CO116" s="90"/>
      <c r="CP116" s="90"/>
      <c r="CQ116" s="90"/>
      <c r="CR116" s="90"/>
      <c r="CS116" s="90"/>
    </row>
    <row r="117" spans="1:97" ht="30" customHeight="1" x14ac:dyDescent="0.25">
      <c r="A117" s="205"/>
      <c r="B117" s="196" t="s">
        <v>476</v>
      </c>
      <c r="C117" s="193">
        <v>820</v>
      </c>
      <c r="D117" s="194" t="s">
        <v>464</v>
      </c>
      <c r="E117" s="224">
        <v>0</v>
      </c>
      <c r="F117" s="213"/>
      <c r="G117" s="213"/>
      <c r="H117" s="213"/>
      <c r="I117" s="213"/>
      <c r="J117" s="225"/>
      <c r="K117" s="213"/>
      <c r="L117" s="213"/>
      <c r="M117" s="213"/>
      <c r="N117" s="213"/>
      <c r="O117" s="213"/>
      <c r="P117" s="213"/>
      <c r="Q117" s="202"/>
      <c r="R117" s="202"/>
      <c r="S117" s="202"/>
      <c r="T117" s="202"/>
      <c r="U117" s="202"/>
      <c r="V117" s="202"/>
      <c r="W117" s="202"/>
      <c r="X117" s="202"/>
      <c r="Y117" s="214" t="s">
        <v>473</v>
      </c>
      <c r="Z117" s="90"/>
      <c r="AA117" s="90"/>
      <c r="AB117" s="90"/>
      <c r="AC117" s="90"/>
      <c r="AD117" s="90"/>
      <c r="AE117" s="90"/>
      <c r="AF117" s="90"/>
      <c r="AG117" s="90"/>
      <c r="AH117" s="90"/>
      <c r="AI117" s="90"/>
      <c r="AJ117" s="90"/>
      <c r="AK117" s="90"/>
      <c r="AL117" s="90"/>
      <c r="AM117" s="90"/>
      <c r="AN117" s="90"/>
      <c r="AO117" s="90"/>
      <c r="AP117" s="90"/>
      <c r="AQ117" s="90"/>
      <c r="AR117" s="90"/>
      <c r="AS117" s="90"/>
      <c r="AT117" s="90"/>
      <c r="AU117" s="90"/>
      <c r="AV117" s="90"/>
      <c r="AW117" s="90"/>
      <c r="AX117" s="90"/>
      <c r="AY117" s="90"/>
      <c r="AZ117" s="90"/>
      <c r="BA117" s="90"/>
      <c r="BB117" s="90"/>
      <c r="BC117" s="90"/>
      <c r="BD117" s="90"/>
      <c r="BE117" s="90"/>
      <c r="BF117" s="90"/>
      <c r="BG117" s="90"/>
      <c r="BH117" s="90"/>
      <c r="BI117" s="90"/>
      <c r="BJ117" s="90"/>
      <c r="BK117" s="90"/>
      <c r="BL117" s="90"/>
      <c r="BM117" s="90"/>
      <c r="BN117" s="90"/>
      <c r="BO117" s="90"/>
      <c r="BP117" s="90"/>
      <c r="BQ117" s="90"/>
      <c r="BR117" s="90"/>
      <c r="BS117" s="90"/>
      <c r="BT117" s="90"/>
      <c r="BU117" s="90"/>
      <c r="BV117" s="90"/>
      <c r="BW117" s="90"/>
      <c r="BX117" s="90"/>
      <c r="BY117" s="90"/>
      <c r="BZ117" s="90"/>
      <c r="CA117" s="90"/>
      <c r="CB117" s="90"/>
      <c r="CC117" s="90"/>
      <c r="CD117" s="90"/>
      <c r="CE117" s="90"/>
      <c r="CF117" s="90"/>
      <c r="CG117" s="90"/>
      <c r="CH117" s="90"/>
      <c r="CI117" s="90"/>
      <c r="CJ117" s="90"/>
      <c r="CK117" s="90"/>
      <c r="CL117" s="90"/>
      <c r="CM117" s="90"/>
      <c r="CN117" s="90"/>
      <c r="CO117" s="90"/>
      <c r="CP117" s="90"/>
      <c r="CQ117" s="90"/>
      <c r="CR117" s="90"/>
      <c r="CS117" s="90"/>
    </row>
    <row r="118" spans="1:97" ht="15" customHeight="1" x14ac:dyDescent="0.25">
      <c r="A118" s="205"/>
      <c r="B118" s="217" t="s">
        <v>479</v>
      </c>
      <c r="C118" s="193">
        <v>1750</v>
      </c>
      <c r="D118" s="194" t="s">
        <v>464</v>
      </c>
      <c r="E118" s="224">
        <f>IF(Inputs!B77&gt;0, Inputs!B77-1, "")</f>
        <v>4</v>
      </c>
      <c r="F118" s="224" t="str">
        <f>IF(Inputs!B78&gt;0, Inputs!B78-1, "")</f>
        <v/>
      </c>
      <c r="G118" s="224" t="str">
        <f>IF(Inputs!B79&gt;0, Inputs!B79-1, "")</f>
        <v/>
      </c>
      <c r="H118" s="224" t="str">
        <f>IF(Inputs!B80&gt;0, Inputs!B80-1, "")</f>
        <v/>
      </c>
      <c r="I118" s="224" t="str">
        <f>IF(Inputs!B81&gt;0, Inputs!B81-1, "")</f>
        <v/>
      </c>
      <c r="J118" s="224" t="str">
        <f>IF(Inputs!B82&gt;0, Inputs!B82-1, "")</f>
        <v/>
      </c>
      <c r="K118" s="224" t="str">
        <f>IF(Inputs!B83&gt;0, Inputs!B83-1, "")</f>
        <v/>
      </c>
      <c r="L118" s="224" t="str">
        <f>IF(Inputs!B84&gt;0, Inputs!B84-1, "")</f>
        <v/>
      </c>
      <c r="M118" s="224" t="str">
        <f>IF(Inputs!B85&gt;0, Inputs!B85-1, "")</f>
        <v/>
      </c>
      <c r="N118" s="224" t="str">
        <f>IF(Inputs!B86&gt;0, Inputs!B86-1, "")</f>
        <v/>
      </c>
      <c r="O118" s="219" t="str">
        <f>IF(Inputs!B87&gt;0, Inputs!B87-1, "")</f>
        <v/>
      </c>
      <c r="P118" s="192" t="str">
        <f>IF(Inputs!B88&gt;0, Inputs!B88-1, "")</f>
        <v/>
      </c>
      <c r="Q118" s="221" t="str">
        <f>IF(Inputs!B89&gt;0, Inputs!B89-1, "")</f>
        <v/>
      </c>
      <c r="R118" s="221" t="str">
        <f>IF(Inputs!B90&gt;0, Inputs!B90-1, "")</f>
        <v/>
      </c>
      <c r="S118" s="221" t="str">
        <f>IF(Inputs!B91&gt;0, Inputs!B91-1, "")</f>
        <v/>
      </c>
      <c r="T118" s="221" t="str">
        <f>IF(Inputs!B92&gt;0, Inputs!B92-1, "")</f>
        <v/>
      </c>
      <c r="U118" s="221" t="str">
        <f>IF(Inputs!B93&gt;0, Inputs!B93-1, "")</f>
        <v/>
      </c>
      <c r="V118" s="221" t="str">
        <f>IF(Inputs!B94&gt;0, Inputs!B94-1, "")</f>
        <v/>
      </c>
      <c r="W118" s="221" t="str">
        <f>IF(Inputs!B95&gt;0, Inputs!B95-1, "")</f>
        <v/>
      </c>
      <c r="X118" s="221" t="str">
        <f>IF(Inputs!B96&gt;0, Inputs!B96-1, "")</f>
        <v/>
      </c>
      <c r="Y118" s="214"/>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c r="AX118" s="90"/>
      <c r="AY118" s="90"/>
      <c r="AZ118" s="90"/>
      <c r="BA118" s="90"/>
      <c r="BB118" s="90"/>
      <c r="BC118" s="90"/>
      <c r="BD118" s="90"/>
      <c r="BE118" s="90"/>
      <c r="BF118" s="90"/>
      <c r="BG118" s="90"/>
      <c r="BH118" s="90"/>
      <c r="BI118" s="90"/>
      <c r="BJ118" s="90"/>
      <c r="BK118" s="90"/>
      <c r="BL118" s="90"/>
      <c r="BM118" s="90"/>
      <c r="BN118" s="90"/>
      <c r="BO118" s="90"/>
      <c r="BP118" s="90"/>
      <c r="BQ118" s="90"/>
      <c r="BR118" s="90"/>
      <c r="BS118" s="90"/>
      <c r="BT118" s="90"/>
      <c r="BU118" s="90"/>
      <c r="BV118" s="90"/>
      <c r="BW118" s="90"/>
      <c r="BX118" s="90"/>
      <c r="BY118" s="90"/>
      <c r="BZ118" s="90"/>
      <c r="CA118" s="90"/>
      <c r="CB118" s="90"/>
      <c r="CC118" s="90"/>
      <c r="CD118" s="90"/>
      <c r="CE118" s="90"/>
      <c r="CF118" s="90"/>
      <c r="CG118" s="90"/>
      <c r="CH118" s="90"/>
      <c r="CI118" s="90"/>
      <c r="CJ118" s="90"/>
      <c r="CK118" s="90"/>
      <c r="CL118" s="90"/>
      <c r="CM118" s="90"/>
      <c r="CN118" s="90"/>
      <c r="CO118" s="90"/>
      <c r="CP118" s="90"/>
      <c r="CQ118" s="90"/>
      <c r="CR118" s="90"/>
      <c r="CS118" s="90"/>
    </row>
    <row r="119" spans="1:97" ht="15" customHeight="1" x14ac:dyDescent="0.25">
      <c r="A119" s="205"/>
      <c r="B119" s="217" t="s">
        <v>480</v>
      </c>
      <c r="C119" s="193">
        <v>904</v>
      </c>
      <c r="D119" s="194" t="s">
        <v>464</v>
      </c>
      <c r="E119" s="224">
        <f>IF(Inputs!B77&gt;0, Inputs!B77-1, "")</f>
        <v>4</v>
      </c>
      <c r="F119" s="224" t="str">
        <f>IF(Inputs!B78&gt;0, Inputs!B78-1, "")</f>
        <v/>
      </c>
      <c r="G119" s="224" t="str">
        <f>IF(Inputs!B79&gt;0, Inputs!B79-1, "")</f>
        <v/>
      </c>
      <c r="H119" s="224" t="str">
        <f>IF(Inputs!B80&gt;0, Inputs!B80-1, "")</f>
        <v/>
      </c>
      <c r="I119" s="224" t="str">
        <f>IF(Inputs!B81&gt;0, Inputs!B81-1, "")</f>
        <v/>
      </c>
      <c r="J119" s="224" t="str">
        <f>IF(Inputs!B82&gt;0, Inputs!B82-1, "")</f>
        <v/>
      </c>
      <c r="K119" s="224" t="str">
        <f>IF(Inputs!B83&gt;0, Inputs!B83-1, "")</f>
        <v/>
      </c>
      <c r="L119" s="224" t="str">
        <f>IF(Inputs!B84&gt;0, Inputs!B84-1, "")</f>
        <v/>
      </c>
      <c r="M119" s="224" t="str">
        <f>IF(Inputs!B85&gt;0, Inputs!B85-1, "")</f>
        <v/>
      </c>
      <c r="N119" s="224" t="str">
        <f>IF(Inputs!B86&gt;0, Inputs!B86-1, "")</f>
        <v/>
      </c>
      <c r="O119" s="194" t="str">
        <f>IF(Inputs!B87&gt;0, Inputs!B87-1, "")</f>
        <v/>
      </c>
      <c r="P119" s="192" t="str">
        <f>IF(Inputs!B88&gt;0, Inputs!B88-1, "")</f>
        <v/>
      </c>
      <c r="Q119" s="221" t="str">
        <f>IF(Inputs!B89&gt;0, Inputs!B89-1, "")</f>
        <v/>
      </c>
      <c r="R119" s="221" t="str">
        <f>IF(Inputs!B90&gt;0, Inputs!B90-1, "")</f>
        <v/>
      </c>
      <c r="S119" s="221" t="str">
        <f>IF(Inputs!B91&gt;0, Inputs!B91-1, "")</f>
        <v/>
      </c>
      <c r="T119" s="221" t="str">
        <f>IF(Inputs!B92&gt;0, Inputs!B92-1, "")</f>
        <v/>
      </c>
      <c r="U119" s="221" t="str">
        <f>IF(Inputs!B93&gt;0, Inputs!B93-1, "")</f>
        <v/>
      </c>
      <c r="V119" s="221" t="str">
        <f>IF(Inputs!B94&gt;0, Inputs!B94-1, "")</f>
        <v/>
      </c>
      <c r="W119" s="221" t="str">
        <f>IF(Inputs!B95&gt;0, Inputs!B95-1, "")</f>
        <v/>
      </c>
      <c r="X119" s="221" t="str">
        <f>IF(Inputs!B96&gt;0, Inputs!B96-1, "")</f>
        <v/>
      </c>
      <c r="Y119" s="214"/>
      <c r="Z119" s="90"/>
      <c r="AA119" s="90"/>
      <c r="AB119" s="90"/>
      <c r="AC119" s="90"/>
      <c r="AD119" s="90"/>
      <c r="AE119" s="90"/>
      <c r="AF119" s="90"/>
      <c r="AG119" s="90"/>
      <c r="AH119" s="90"/>
      <c r="AI119" s="90"/>
      <c r="AJ119" s="90"/>
      <c r="AK119" s="90"/>
      <c r="AL119" s="90"/>
      <c r="AM119" s="90"/>
      <c r="AN119" s="90"/>
      <c r="AO119" s="90"/>
      <c r="AP119" s="90"/>
      <c r="AQ119" s="90"/>
      <c r="AR119" s="90"/>
      <c r="AS119" s="90"/>
      <c r="AT119" s="90"/>
      <c r="AU119" s="90"/>
      <c r="AV119" s="90"/>
      <c r="AW119" s="90"/>
      <c r="AX119" s="90"/>
      <c r="AY119" s="90"/>
      <c r="AZ119" s="90"/>
      <c r="BA119" s="90"/>
      <c r="BB119" s="90"/>
      <c r="BC119" s="90"/>
      <c r="BD119" s="90"/>
      <c r="BE119" s="90"/>
      <c r="BF119" s="90"/>
      <c r="BG119" s="90"/>
      <c r="BH119" s="90"/>
      <c r="BI119" s="90"/>
      <c r="BJ119" s="90"/>
      <c r="BK119" s="90"/>
      <c r="BL119" s="90"/>
      <c r="BM119" s="90"/>
      <c r="BN119" s="90"/>
      <c r="BO119" s="90"/>
      <c r="BP119" s="90"/>
      <c r="BQ119" s="90"/>
      <c r="BR119" s="90"/>
      <c r="BS119" s="90"/>
      <c r="BT119" s="90"/>
      <c r="BU119" s="90"/>
      <c r="BV119" s="90"/>
      <c r="BW119" s="90"/>
      <c r="BX119" s="90"/>
      <c r="BY119" s="90"/>
      <c r="BZ119" s="90"/>
      <c r="CA119" s="90"/>
      <c r="CB119" s="90"/>
      <c r="CC119" s="90"/>
      <c r="CD119" s="90"/>
      <c r="CE119" s="90"/>
      <c r="CF119" s="90"/>
      <c r="CG119" s="90"/>
      <c r="CH119" s="90"/>
      <c r="CI119" s="90"/>
      <c r="CJ119" s="90"/>
      <c r="CK119" s="90"/>
      <c r="CL119" s="90"/>
      <c r="CM119" s="90"/>
      <c r="CN119" s="90"/>
      <c r="CO119" s="90"/>
      <c r="CP119" s="90"/>
      <c r="CQ119" s="90"/>
      <c r="CR119" s="90"/>
      <c r="CS119" s="90"/>
    </row>
    <row r="120" spans="1:97" s="222" customFormat="1" ht="15.75" customHeight="1" x14ac:dyDescent="0.25">
      <c r="A120" s="211" t="s">
        <v>469</v>
      </c>
      <c r="B120" s="357" t="s">
        <v>482</v>
      </c>
      <c r="C120" s="348"/>
      <c r="D120" s="348"/>
      <c r="E120" s="348"/>
      <c r="F120" s="348"/>
      <c r="G120" s="348"/>
      <c r="H120" s="348"/>
      <c r="I120" s="348"/>
      <c r="J120" s="348"/>
      <c r="K120" s="348"/>
      <c r="L120" s="348"/>
      <c r="M120" s="348"/>
      <c r="N120" s="348"/>
      <c r="O120" s="348"/>
      <c r="P120" s="348"/>
      <c r="Q120" s="348"/>
      <c r="R120" s="348"/>
      <c r="S120" s="348"/>
      <c r="T120" s="348"/>
      <c r="U120" s="348"/>
      <c r="V120" s="348"/>
      <c r="W120" s="348"/>
      <c r="X120" s="348"/>
      <c r="Y120" s="349"/>
      <c r="Z120" s="90"/>
      <c r="AA120" s="90"/>
      <c r="AB120" s="90"/>
      <c r="AC120" s="90"/>
      <c r="AD120" s="90"/>
      <c r="AE120" s="90"/>
      <c r="AF120" s="90"/>
      <c r="AG120" s="90"/>
      <c r="AH120" s="90"/>
      <c r="AI120" s="90"/>
      <c r="AJ120" s="90"/>
      <c r="AK120" s="90"/>
      <c r="AL120" s="90"/>
      <c r="AM120" s="90"/>
      <c r="AN120" s="90"/>
      <c r="AO120" s="90"/>
      <c r="AP120" s="90"/>
      <c r="AQ120" s="90"/>
      <c r="AR120" s="90"/>
      <c r="AS120" s="90"/>
      <c r="AT120" s="90"/>
      <c r="AU120" s="90"/>
      <c r="AV120" s="90"/>
      <c r="AW120" s="90"/>
      <c r="AX120" s="90"/>
      <c r="AY120" s="90"/>
      <c r="AZ120" s="90"/>
      <c r="BA120" s="90"/>
      <c r="BB120" s="90"/>
      <c r="BC120" s="90"/>
      <c r="BD120" s="90"/>
      <c r="BE120" s="90"/>
      <c r="BF120" s="90"/>
      <c r="BG120" s="90"/>
      <c r="BH120" s="90"/>
      <c r="BI120" s="90"/>
      <c r="BJ120" s="90"/>
      <c r="BK120" s="90"/>
      <c r="BL120" s="90"/>
      <c r="BM120" s="90"/>
      <c r="BN120" s="90"/>
      <c r="BO120" s="90"/>
      <c r="BP120" s="90"/>
      <c r="BQ120" s="90"/>
      <c r="BR120" s="90"/>
      <c r="BS120" s="90"/>
      <c r="BT120" s="90"/>
      <c r="BU120" s="90"/>
      <c r="BV120" s="90"/>
      <c r="BW120" s="90"/>
      <c r="BX120" s="90"/>
      <c r="BY120" s="90"/>
      <c r="BZ120" s="90"/>
      <c r="CA120" s="90"/>
      <c r="CB120" s="90"/>
      <c r="CC120" s="90"/>
      <c r="CD120" s="90"/>
      <c r="CE120" s="90"/>
      <c r="CF120" s="90"/>
      <c r="CG120" s="90"/>
      <c r="CH120" s="90"/>
      <c r="CI120" s="90"/>
      <c r="CJ120" s="90"/>
      <c r="CK120" s="90"/>
      <c r="CL120" s="90"/>
      <c r="CM120" s="90"/>
      <c r="CN120" s="90"/>
      <c r="CO120" s="90"/>
      <c r="CP120" s="90"/>
      <c r="CQ120" s="90"/>
      <c r="CR120" s="90"/>
      <c r="CS120" s="90"/>
    </row>
    <row r="121" spans="1:97" ht="18" customHeight="1" x14ac:dyDescent="0.25">
      <c r="A121" s="217" t="s">
        <v>483</v>
      </c>
      <c r="B121" s="226"/>
      <c r="C121" s="227" t="s">
        <v>484</v>
      </c>
      <c r="D121" s="194" t="s">
        <v>485</v>
      </c>
      <c r="E121" s="195"/>
      <c r="F121" s="195"/>
      <c r="G121" s="195"/>
      <c r="H121" s="195"/>
      <c r="I121" s="195"/>
      <c r="J121" s="195"/>
      <c r="K121" s="195"/>
      <c r="L121" s="195"/>
      <c r="M121" s="195"/>
      <c r="N121" s="195"/>
      <c r="O121" s="195"/>
      <c r="P121" s="228"/>
      <c r="Q121" s="202"/>
      <c r="R121" s="202"/>
      <c r="S121" s="202"/>
      <c r="T121" s="202"/>
      <c r="U121" s="202"/>
      <c r="V121" s="202"/>
      <c r="W121" s="202"/>
      <c r="X121" s="202"/>
      <c r="Y121" s="214"/>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90"/>
      <c r="BB121" s="90"/>
      <c r="BC121" s="90"/>
      <c r="BD121" s="90"/>
      <c r="BE121" s="90"/>
      <c r="BF121" s="90"/>
      <c r="BG121" s="90"/>
      <c r="BH121" s="90"/>
      <c r="BI121" s="90"/>
      <c r="BJ121" s="90"/>
      <c r="BK121" s="90"/>
      <c r="BL121" s="90"/>
      <c r="BM121" s="90"/>
      <c r="BN121" s="90"/>
      <c r="BO121" s="90"/>
      <c r="BP121" s="90"/>
      <c r="BQ121" s="90"/>
      <c r="BR121" s="90"/>
      <c r="BS121" s="90"/>
      <c r="BT121" s="90"/>
      <c r="BU121" s="90"/>
      <c r="BV121" s="90"/>
      <c r="BW121" s="90"/>
      <c r="BX121" s="90"/>
      <c r="BY121" s="90"/>
      <c r="BZ121" s="90"/>
      <c r="CA121" s="90"/>
      <c r="CB121" s="90"/>
      <c r="CC121" s="90"/>
      <c r="CD121" s="90"/>
      <c r="CE121" s="90"/>
      <c r="CF121" s="90"/>
      <c r="CG121" s="90"/>
      <c r="CH121" s="90"/>
      <c r="CI121" s="90"/>
      <c r="CJ121" s="90"/>
      <c r="CK121" s="90"/>
      <c r="CL121" s="90"/>
      <c r="CM121" s="90"/>
      <c r="CN121" s="90"/>
      <c r="CO121" s="90"/>
      <c r="CP121" s="90"/>
      <c r="CQ121" s="90"/>
      <c r="CR121" s="90"/>
      <c r="CS121" s="90"/>
    </row>
    <row r="122" spans="1:97" ht="18" customHeight="1" x14ac:dyDescent="0.25">
      <c r="A122" s="216"/>
      <c r="B122" s="217" t="s">
        <v>486</v>
      </c>
      <c r="C122" s="229">
        <v>0.05</v>
      </c>
      <c r="D122" s="219" t="s">
        <v>484</v>
      </c>
      <c r="E122" s="194">
        <v>0</v>
      </c>
      <c r="F122" s="230"/>
      <c r="G122" s="230"/>
      <c r="H122" s="230"/>
      <c r="I122" s="230"/>
      <c r="J122" s="195"/>
      <c r="K122" s="230"/>
      <c r="L122" s="230"/>
      <c r="M122" s="230"/>
      <c r="N122" s="230"/>
      <c r="O122" s="230"/>
      <c r="P122" s="231"/>
      <c r="Q122" s="202"/>
      <c r="R122" s="202"/>
      <c r="S122" s="202"/>
      <c r="T122" s="202"/>
      <c r="U122" s="202"/>
      <c r="V122" s="202"/>
      <c r="W122" s="202"/>
      <c r="X122" s="202"/>
      <c r="Y122" s="214" t="s">
        <v>487</v>
      </c>
      <c r="Z122" s="90"/>
      <c r="AA122" s="90"/>
      <c r="AB122" s="90"/>
      <c r="AC122" s="90"/>
      <c r="AD122" s="90"/>
      <c r="AE122" s="90"/>
      <c r="AF122" s="90"/>
      <c r="AG122" s="90"/>
      <c r="AH122" s="90"/>
      <c r="AI122" s="90"/>
      <c r="AJ122" s="90"/>
      <c r="AK122" s="90"/>
      <c r="AL122" s="90"/>
      <c r="AM122" s="90"/>
      <c r="AN122" s="90"/>
      <c r="AO122" s="90"/>
      <c r="AP122" s="90"/>
      <c r="AQ122" s="90"/>
      <c r="AR122" s="90"/>
      <c r="AS122" s="90"/>
      <c r="AT122" s="90"/>
      <c r="AU122" s="90"/>
      <c r="AV122" s="90"/>
      <c r="AW122" s="90"/>
      <c r="AX122" s="90"/>
      <c r="AY122" s="90"/>
      <c r="AZ122" s="90"/>
      <c r="BA122" s="90"/>
      <c r="BB122" s="90"/>
      <c r="BC122" s="90"/>
      <c r="BD122" s="90"/>
      <c r="BE122" s="90"/>
      <c r="BF122" s="90"/>
      <c r="BG122" s="90"/>
      <c r="BH122" s="90"/>
      <c r="BI122" s="90"/>
      <c r="BJ122" s="90"/>
      <c r="BK122" s="90"/>
      <c r="BL122" s="90"/>
      <c r="BM122" s="90"/>
      <c r="BN122" s="90"/>
      <c r="BO122" s="90"/>
      <c r="BP122" s="90"/>
      <c r="BQ122" s="90"/>
      <c r="BR122" s="90"/>
      <c r="BS122" s="90"/>
      <c r="BT122" s="90"/>
      <c r="BU122" s="90"/>
      <c r="BV122" s="90"/>
      <c r="BW122" s="90"/>
      <c r="BX122" s="90"/>
      <c r="BY122" s="90"/>
      <c r="BZ122" s="90"/>
      <c r="CA122" s="90"/>
      <c r="CB122" s="90"/>
      <c r="CC122" s="90"/>
      <c r="CD122" s="90"/>
      <c r="CE122" s="90"/>
      <c r="CF122" s="90"/>
      <c r="CG122" s="90"/>
      <c r="CH122" s="90"/>
      <c r="CI122" s="90"/>
      <c r="CJ122" s="90"/>
      <c r="CK122" s="90"/>
      <c r="CL122" s="90"/>
      <c r="CM122" s="90"/>
      <c r="CN122" s="90"/>
      <c r="CO122" s="90"/>
      <c r="CP122" s="90"/>
      <c r="CQ122" s="90"/>
      <c r="CR122" s="90"/>
      <c r="CS122" s="90"/>
    </row>
    <row r="123" spans="1:97" ht="18" customHeight="1" x14ac:dyDescent="0.25">
      <c r="A123" s="217" t="s">
        <v>488</v>
      </c>
      <c r="B123" s="217" t="s">
        <v>489</v>
      </c>
      <c r="C123" s="229">
        <v>100</v>
      </c>
      <c r="D123" s="219" t="s">
        <v>484</v>
      </c>
      <c r="E123" s="194">
        <v>0</v>
      </c>
      <c r="F123" s="195"/>
      <c r="G123" s="195"/>
      <c r="H123" s="195"/>
      <c r="I123" s="195"/>
      <c r="J123" s="195"/>
      <c r="K123" s="195"/>
      <c r="L123" s="195"/>
      <c r="M123" s="195"/>
      <c r="N123" s="195"/>
      <c r="O123" s="195"/>
      <c r="P123" s="232"/>
      <c r="Q123" s="202"/>
      <c r="R123" s="202"/>
      <c r="S123" s="202"/>
      <c r="T123" s="202"/>
      <c r="U123" s="202"/>
      <c r="V123" s="202"/>
      <c r="W123" s="202"/>
      <c r="X123" s="202"/>
      <c r="Y123" s="214" t="s">
        <v>490</v>
      </c>
      <c r="Z123" s="90"/>
      <c r="AA123" s="90"/>
      <c r="AB123" s="90"/>
      <c r="AC123" s="90"/>
      <c r="AD123" s="90"/>
      <c r="AE123" s="90"/>
      <c r="AF123" s="90"/>
      <c r="AG123" s="90"/>
      <c r="AH123" s="90"/>
      <c r="AI123" s="90"/>
      <c r="AJ123" s="90"/>
      <c r="AK123" s="90"/>
      <c r="AL123" s="90"/>
      <c r="AM123" s="90"/>
      <c r="AN123" s="90"/>
      <c r="AO123" s="90"/>
      <c r="AP123" s="90"/>
      <c r="AQ123" s="90"/>
      <c r="AR123" s="90"/>
      <c r="AS123" s="90"/>
      <c r="AT123" s="90"/>
      <c r="AU123" s="90"/>
      <c r="AV123" s="90"/>
      <c r="AW123" s="90"/>
      <c r="AX123" s="90"/>
      <c r="AY123" s="90"/>
      <c r="AZ123" s="90"/>
      <c r="BA123" s="90"/>
      <c r="BB123" s="90"/>
      <c r="BC123" s="90"/>
      <c r="BD123" s="90"/>
      <c r="BE123" s="90"/>
      <c r="BF123" s="90"/>
      <c r="BG123" s="90"/>
      <c r="BH123" s="90"/>
      <c r="BI123" s="90"/>
      <c r="BJ123" s="90"/>
      <c r="BK123" s="90"/>
      <c r="BL123" s="90"/>
      <c r="BM123" s="90"/>
      <c r="BN123" s="90"/>
      <c r="BO123" s="90"/>
      <c r="BP123" s="90"/>
      <c r="BQ123" s="90"/>
      <c r="BR123" s="90"/>
      <c r="BS123" s="90"/>
      <c r="BT123" s="90"/>
      <c r="BU123" s="90"/>
      <c r="BV123" s="90"/>
      <c r="BW123" s="90"/>
      <c r="BX123" s="90"/>
      <c r="BY123" s="90"/>
      <c r="BZ123" s="90"/>
      <c r="CA123" s="90"/>
      <c r="CB123" s="90"/>
      <c r="CC123" s="90"/>
      <c r="CD123" s="90"/>
      <c r="CE123" s="90"/>
      <c r="CF123" s="90"/>
      <c r="CG123" s="90"/>
      <c r="CH123" s="90"/>
      <c r="CI123" s="90"/>
      <c r="CJ123" s="90"/>
      <c r="CK123" s="90"/>
      <c r="CL123" s="90"/>
      <c r="CM123" s="90"/>
      <c r="CN123" s="90"/>
      <c r="CO123" s="90"/>
      <c r="CP123" s="90"/>
      <c r="CQ123" s="90"/>
      <c r="CR123" s="90"/>
      <c r="CS123" s="90"/>
    </row>
    <row r="124" spans="1:97" ht="18" customHeight="1" x14ac:dyDescent="0.25">
      <c r="A124" s="216"/>
      <c r="B124" s="217" t="s">
        <v>491</v>
      </c>
      <c r="C124" s="229">
        <v>14.29</v>
      </c>
      <c r="D124" s="219" t="s">
        <v>484</v>
      </c>
      <c r="E124" s="194">
        <v>0</v>
      </c>
      <c r="F124" s="195"/>
      <c r="G124" s="195"/>
      <c r="H124" s="195"/>
      <c r="I124" s="195"/>
      <c r="J124" s="195"/>
      <c r="K124" s="195"/>
      <c r="L124" s="195"/>
      <c r="M124" s="195"/>
      <c r="N124" s="195"/>
      <c r="O124" s="195"/>
      <c r="P124" s="232"/>
      <c r="Q124" s="202"/>
      <c r="R124" s="202"/>
      <c r="S124" s="202"/>
      <c r="T124" s="202"/>
      <c r="U124" s="202"/>
      <c r="V124" s="202"/>
      <c r="W124" s="202"/>
      <c r="X124" s="202"/>
      <c r="Y124" s="214" t="s">
        <v>490</v>
      </c>
      <c r="Z124" s="90"/>
      <c r="AA124" s="90"/>
      <c r="AB124" s="90"/>
      <c r="AC124" s="90"/>
      <c r="AD124" s="90"/>
      <c r="AE124" s="90"/>
      <c r="AF124" s="90"/>
      <c r="AG124" s="90"/>
      <c r="AH124" s="90"/>
      <c r="AI124" s="90"/>
      <c r="AJ124" s="90"/>
      <c r="AK124" s="90"/>
      <c r="AL124" s="90"/>
      <c r="AM124" s="90"/>
      <c r="AN124" s="90"/>
      <c r="AO124" s="90"/>
      <c r="AP124" s="90"/>
      <c r="AQ124" s="90"/>
      <c r="AR124" s="90"/>
      <c r="AS124" s="90"/>
      <c r="AT124" s="90"/>
      <c r="AU124" s="90"/>
      <c r="AV124" s="90"/>
      <c r="AW124" s="90"/>
      <c r="AX124" s="90"/>
      <c r="AY124" s="90"/>
      <c r="AZ124" s="90"/>
      <c r="BA124" s="90"/>
      <c r="BB124" s="90"/>
      <c r="BC124" s="90"/>
      <c r="BD124" s="90"/>
      <c r="BE124" s="90"/>
      <c r="BF124" s="90"/>
      <c r="BG124" s="90"/>
      <c r="BH124" s="90"/>
      <c r="BI124" s="90"/>
      <c r="BJ124" s="90"/>
      <c r="BK124" s="90"/>
      <c r="BL124" s="90"/>
      <c r="BM124" s="90"/>
      <c r="BN124" s="90"/>
      <c r="BO124" s="90"/>
      <c r="BP124" s="90"/>
      <c r="BQ124" s="90"/>
      <c r="BR124" s="90"/>
      <c r="BS124" s="90"/>
      <c r="BT124" s="90"/>
      <c r="BU124" s="90"/>
      <c r="BV124" s="90"/>
      <c r="BW124" s="90"/>
      <c r="BX124" s="90"/>
      <c r="BY124" s="90"/>
      <c r="BZ124" s="90"/>
      <c r="CA124" s="90"/>
      <c r="CB124" s="90"/>
      <c r="CC124" s="90"/>
      <c r="CD124" s="90"/>
      <c r="CE124" s="90"/>
      <c r="CF124" s="90"/>
      <c r="CG124" s="90"/>
      <c r="CH124" s="90"/>
      <c r="CI124" s="90"/>
      <c r="CJ124" s="90"/>
      <c r="CK124" s="90"/>
      <c r="CL124" s="90"/>
      <c r="CM124" s="90"/>
      <c r="CN124" s="90"/>
      <c r="CO124" s="90"/>
      <c r="CP124" s="90"/>
      <c r="CQ124" s="90"/>
      <c r="CR124" s="90"/>
      <c r="CS124" s="90"/>
    </row>
    <row r="125" spans="1:97" ht="18" customHeight="1" x14ac:dyDescent="0.25">
      <c r="A125" s="216"/>
      <c r="B125" s="217" t="s">
        <v>488</v>
      </c>
      <c r="C125" s="229">
        <v>0.1</v>
      </c>
      <c r="D125" s="219" t="s">
        <v>484</v>
      </c>
      <c r="E125" s="194">
        <v>0</v>
      </c>
      <c r="F125" s="195"/>
      <c r="G125" s="195"/>
      <c r="H125" s="195"/>
      <c r="I125" s="195"/>
      <c r="J125" s="195"/>
      <c r="K125" s="195"/>
      <c r="L125" s="195"/>
      <c r="M125" s="195"/>
      <c r="N125" s="195"/>
      <c r="O125" s="195"/>
      <c r="P125" s="232"/>
      <c r="Q125" s="202"/>
      <c r="R125" s="202"/>
      <c r="S125" s="202"/>
      <c r="T125" s="202"/>
      <c r="U125" s="202"/>
      <c r="V125" s="202"/>
      <c r="W125" s="202"/>
      <c r="X125" s="202"/>
      <c r="Y125" s="214" t="s">
        <v>490</v>
      </c>
      <c r="Z125" s="90"/>
      <c r="AA125" s="90"/>
      <c r="AB125" s="90"/>
      <c r="AC125" s="90"/>
      <c r="AD125" s="90"/>
      <c r="AE125" s="90"/>
      <c r="AF125" s="90"/>
      <c r="AG125" s="90"/>
      <c r="AH125" s="90"/>
      <c r="AI125" s="90"/>
      <c r="AJ125" s="90"/>
      <c r="AK125" s="90"/>
      <c r="AL125" s="90"/>
      <c r="AM125" s="90"/>
      <c r="AN125" s="90"/>
      <c r="AO125" s="90"/>
      <c r="AP125" s="90"/>
      <c r="AQ125" s="90"/>
      <c r="AR125" s="90"/>
      <c r="AS125" s="90"/>
      <c r="AT125" s="90"/>
      <c r="AU125" s="90"/>
      <c r="AV125" s="90"/>
      <c r="AW125" s="90"/>
      <c r="AX125" s="90"/>
      <c r="AY125" s="90"/>
      <c r="AZ125" s="90"/>
      <c r="BA125" s="90"/>
      <c r="BB125" s="90"/>
      <c r="BC125" s="90"/>
      <c r="BD125" s="90"/>
      <c r="BE125" s="90"/>
      <c r="BF125" s="90"/>
      <c r="BG125" s="90"/>
      <c r="BH125" s="90"/>
      <c r="BI125" s="90"/>
      <c r="BJ125" s="90"/>
      <c r="BK125" s="90"/>
      <c r="BL125" s="90"/>
      <c r="BM125" s="90"/>
      <c r="BN125" s="90"/>
      <c r="BO125" s="90"/>
      <c r="BP125" s="90"/>
      <c r="BQ125" s="90"/>
      <c r="BR125" s="90"/>
      <c r="BS125" s="90"/>
      <c r="BT125" s="90"/>
      <c r="BU125" s="90"/>
      <c r="BV125" s="90"/>
      <c r="BW125" s="90"/>
      <c r="BX125" s="90"/>
      <c r="BY125" s="90"/>
      <c r="BZ125" s="90"/>
      <c r="CA125" s="90"/>
      <c r="CB125" s="90"/>
      <c r="CC125" s="90"/>
      <c r="CD125" s="90"/>
      <c r="CE125" s="90"/>
      <c r="CF125" s="90"/>
      <c r="CG125" s="90"/>
      <c r="CH125" s="90"/>
      <c r="CI125" s="90"/>
      <c r="CJ125" s="90"/>
      <c r="CK125" s="90"/>
      <c r="CL125" s="90"/>
      <c r="CM125" s="90"/>
      <c r="CN125" s="90"/>
      <c r="CO125" s="90"/>
      <c r="CP125" s="90"/>
      <c r="CQ125" s="90"/>
      <c r="CR125" s="90"/>
      <c r="CS125" s="90"/>
    </row>
    <row r="126" spans="1:97" ht="40.5" customHeight="1" x14ac:dyDescent="0.25">
      <c r="A126" s="221" t="s">
        <v>264</v>
      </c>
      <c r="B126" s="217" t="s">
        <v>492</v>
      </c>
      <c r="C126" s="218">
        <v>1250</v>
      </c>
      <c r="D126" s="219" t="s">
        <v>464</v>
      </c>
      <c r="E126" s="195"/>
      <c r="F126" s="195"/>
      <c r="G126" s="195"/>
      <c r="H126" s="195"/>
      <c r="I126" s="195"/>
      <c r="J126" s="195"/>
      <c r="K126" s="195"/>
      <c r="L126" s="195"/>
      <c r="M126" s="195"/>
      <c r="N126" s="195"/>
      <c r="O126" s="195"/>
      <c r="P126" s="232"/>
      <c r="Q126" s="202"/>
      <c r="R126" s="202"/>
      <c r="S126" s="202"/>
      <c r="T126" s="202"/>
      <c r="U126" s="202"/>
      <c r="V126" s="202"/>
      <c r="W126" s="202"/>
      <c r="X126" s="202"/>
      <c r="Y126" s="214" t="s">
        <v>493</v>
      </c>
      <c r="Z126" s="90"/>
      <c r="AA126" s="90"/>
      <c r="AB126" s="90"/>
      <c r="AC126" s="90"/>
      <c r="AD126" s="90"/>
      <c r="AE126" s="90"/>
      <c r="AF126" s="90"/>
      <c r="AG126" s="90"/>
      <c r="AH126" s="90"/>
      <c r="AI126" s="90"/>
      <c r="AJ126" s="90"/>
      <c r="AK126" s="90"/>
      <c r="AL126" s="90"/>
      <c r="AM126" s="90"/>
      <c r="AN126" s="90"/>
      <c r="AO126" s="90"/>
      <c r="AP126" s="90"/>
      <c r="AQ126" s="90"/>
      <c r="AR126" s="90"/>
      <c r="AS126" s="90"/>
      <c r="AT126" s="90"/>
      <c r="AU126" s="90"/>
      <c r="AV126" s="90"/>
      <c r="AW126" s="90"/>
      <c r="AX126" s="90"/>
      <c r="AY126" s="90"/>
      <c r="AZ126" s="90"/>
      <c r="BA126" s="90"/>
      <c r="BB126" s="90"/>
      <c r="BC126" s="90"/>
      <c r="BD126" s="90"/>
      <c r="BE126" s="90"/>
      <c r="BF126" s="90"/>
      <c r="BG126" s="90"/>
      <c r="BH126" s="90"/>
      <c r="BI126" s="90"/>
      <c r="BJ126" s="90"/>
      <c r="BK126" s="90"/>
      <c r="BL126" s="90"/>
      <c r="BM126" s="90"/>
      <c r="BN126" s="90"/>
      <c r="BO126" s="90"/>
      <c r="BP126" s="90"/>
      <c r="BQ126" s="90"/>
      <c r="BR126" s="90"/>
      <c r="BS126" s="90"/>
      <c r="BT126" s="90"/>
      <c r="BU126" s="90"/>
      <c r="BV126" s="90"/>
      <c r="BW126" s="90"/>
      <c r="BX126" s="90"/>
      <c r="BY126" s="90"/>
      <c r="BZ126" s="90"/>
      <c r="CA126" s="90"/>
      <c r="CB126" s="90"/>
      <c r="CC126" s="90"/>
      <c r="CD126" s="90"/>
      <c r="CE126" s="90"/>
      <c r="CF126" s="90"/>
      <c r="CG126" s="90"/>
      <c r="CH126" s="90"/>
      <c r="CI126" s="90"/>
      <c r="CJ126" s="90"/>
      <c r="CK126" s="90"/>
      <c r="CL126" s="90"/>
      <c r="CM126" s="90"/>
      <c r="CN126" s="90"/>
      <c r="CO126" s="90"/>
      <c r="CP126" s="90"/>
      <c r="CQ126" s="90"/>
      <c r="CR126" s="90"/>
      <c r="CS126" s="90"/>
    </row>
    <row r="127" spans="1:97" ht="42" customHeight="1" x14ac:dyDescent="0.25">
      <c r="A127" s="216"/>
      <c r="B127" s="217" t="s">
        <v>494</v>
      </c>
      <c r="C127" s="218">
        <v>850</v>
      </c>
      <c r="D127" s="219" t="s">
        <v>464</v>
      </c>
      <c r="E127" s="195"/>
      <c r="F127" s="195"/>
      <c r="G127" s="195"/>
      <c r="H127" s="195"/>
      <c r="I127" s="195"/>
      <c r="J127" s="195"/>
      <c r="K127" s="195"/>
      <c r="L127" s="195"/>
      <c r="M127" s="195"/>
      <c r="N127" s="195"/>
      <c r="O127" s="195"/>
      <c r="P127" s="232"/>
      <c r="Q127" s="202"/>
      <c r="R127" s="202"/>
      <c r="S127" s="202"/>
      <c r="T127" s="202"/>
      <c r="U127" s="202"/>
      <c r="V127" s="202"/>
      <c r="W127" s="202"/>
      <c r="X127" s="202"/>
      <c r="Y127" s="214" t="s">
        <v>493</v>
      </c>
      <c r="Z127" s="90"/>
      <c r="AA127" s="90"/>
      <c r="AB127" s="90"/>
      <c r="AC127" s="90"/>
      <c r="AD127" s="90"/>
      <c r="AE127" s="90"/>
      <c r="AF127" s="90"/>
      <c r="AG127" s="90"/>
      <c r="AH127" s="90"/>
      <c r="AI127" s="90"/>
      <c r="AJ127" s="90"/>
      <c r="AK127" s="90"/>
      <c r="AL127" s="90"/>
      <c r="AM127" s="90"/>
      <c r="AN127" s="90"/>
      <c r="AO127" s="90"/>
      <c r="AP127" s="90"/>
      <c r="AQ127" s="90"/>
      <c r="AR127" s="90"/>
      <c r="AS127" s="90"/>
      <c r="AT127" s="90"/>
      <c r="AU127" s="90"/>
      <c r="AV127" s="90"/>
      <c r="AW127" s="90"/>
      <c r="AX127" s="90"/>
      <c r="AY127" s="90"/>
      <c r="AZ127" s="90"/>
      <c r="BA127" s="90"/>
      <c r="BB127" s="90"/>
      <c r="BC127" s="90"/>
      <c r="BD127" s="90"/>
      <c r="BE127" s="90"/>
      <c r="BF127" s="90"/>
      <c r="BG127" s="90"/>
      <c r="BH127" s="90"/>
      <c r="BI127" s="90"/>
      <c r="BJ127" s="90"/>
      <c r="BK127" s="90"/>
      <c r="BL127" s="90"/>
      <c r="BM127" s="90"/>
      <c r="BN127" s="90"/>
      <c r="BO127" s="90"/>
      <c r="BP127" s="90"/>
      <c r="BQ127" s="90"/>
      <c r="BR127" s="90"/>
      <c r="BS127" s="90"/>
      <c r="BT127" s="90"/>
      <c r="BU127" s="90"/>
      <c r="BV127" s="90"/>
      <c r="BW127" s="90"/>
      <c r="BX127" s="90"/>
      <c r="BY127" s="90"/>
      <c r="BZ127" s="90"/>
      <c r="CA127" s="90"/>
      <c r="CB127" s="90"/>
      <c r="CC127" s="90"/>
      <c r="CD127" s="90"/>
      <c r="CE127" s="90"/>
      <c r="CF127" s="90"/>
      <c r="CG127" s="90"/>
      <c r="CH127" s="90"/>
      <c r="CI127" s="90"/>
      <c r="CJ127" s="90"/>
      <c r="CK127" s="90"/>
      <c r="CL127" s="90"/>
      <c r="CM127" s="90"/>
      <c r="CN127" s="90"/>
      <c r="CO127" s="90"/>
      <c r="CP127" s="90"/>
      <c r="CQ127" s="90"/>
      <c r="CR127" s="90"/>
      <c r="CS127" s="90"/>
    </row>
    <row r="128" spans="1:97" ht="48" customHeight="1" x14ac:dyDescent="0.25">
      <c r="A128" s="216"/>
      <c r="B128" s="196" t="s">
        <v>495</v>
      </c>
      <c r="C128" s="218">
        <v>850</v>
      </c>
      <c r="D128" s="219" t="s">
        <v>464</v>
      </c>
      <c r="E128" s="195"/>
      <c r="F128" s="195"/>
      <c r="G128" s="195"/>
      <c r="H128" s="195"/>
      <c r="I128" s="195"/>
      <c r="J128" s="195"/>
      <c r="K128" s="195"/>
      <c r="L128" s="195"/>
      <c r="M128" s="195"/>
      <c r="N128" s="195"/>
      <c r="O128" s="195"/>
      <c r="P128" s="232"/>
      <c r="Q128" s="202"/>
      <c r="R128" s="202"/>
      <c r="S128" s="202"/>
      <c r="T128" s="202"/>
      <c r="U128" s="202"/>
      <c r="V128" s="202"/>
      <c r="W128" s="202"/>
      <c r="X128" s="202"/>
      <c r="Y128" s="214" t="s">
        <v>493</v>
      </c>
      <c r="Z128" s="90"/>
      <c r="AA128" s="90"/>
      <c r="AB128" s="90"/>
      <c r="AC128" s="90"/>
      <c r="AD128" s="90"/>
      <c r="AE128" s="90"/>
      <c r="AF128" s="90"/>
      <c r="AG128" s="90"/>
      <c r="AH128" s="90"/>
      <c r="AI128" s="90"/>
      <c r="AJ128" s="90"/>
      <c r="AK128" s="90"/>
      <c r="AL128" s="90"/>
      <c r="AM128" s="90"/>
      <c r="AN128" s="90"/>
      <c r="AO128" s="90"/>
      <c r="AP128" s="90"/>
      <c r="AQ128" s="90"/>
      <c r="AR128" s="90"/>
      <c r="AS128" s="90"/>
      <c r="AT128" s="90"/>
      <c r="AU128" s="90"/>
      <c r="AV128" s="90"/>
      <c r="AW128" s="90"/>
      <c r="AX128" s="90"/>
      <c r="AY128" s="90"/>
      <c r="AZ128" s="90"/>
      <c r="BA128" s="90"/>
      <c r="BB128" s="90"/>
      <c r="BC128" s="90"/>
      <c r="BD128" s="90"/>
      <c r="BE128" s="90"/>
      <c r="BF128" s="90"/>
      <c r="BG128" s="90"/>
      <c r="BH128" s="90"/>
      <c r="BI128" s="90"/>
      <c r="BJ128" s="90"/>
      <c r="BK128" s="90"/>
      <c r="BL128" s="90"/>
      <c r="BM128" s="90"/>
      <c r="BN128" s="90"/>
      <c r="BO128" s="90"/>
      <c r="BP128" s="90"/>
      <c r="BQ128" s="90"/>
      <c r="BR128" s="90"/>
      <c r="BS128" s="90"/>
      <c r="BT128" s="90"/>
      <c r="BU128" s="90"/>
      <c r="BV128" s="90"/>
      <c r="BW128" s="90"/>
      <c r="BX128" s="90"/>
      <c r="BY128" s="90"/>
      <c r="BZ128" s="90"/>
      <c r="CA128" s="90"/>
      <c r="CB128" s="90"/>
      <c r="CC128" s="90"/>
      <c r="CD128" s="90"/>
      <c r="CE128" s="90"/>
      <c r="CF128" s="90"/>
      <c r="CG128" s="90"/>
      <c r="CH128" s="90"/>
      <c r="CI128" s="90"/>
      <c r="CJ128" s="90"/>
      <c r="CK128" s="90"/>
      <c r="CL128" s="90"/>
      <c r="CM128" s="90"/>
      <c r="CN128" s="90"/>
      <c r="CO128" s="90"/>
      <c r="CP128" s="90"/>
      <c r="CQ128" s="90"/>
      <c r="CR128" s="90"/>
      <c r="CS128" s="90"/>
    </row>
    <row r="129" spans="1:24" s="90" customFormat="1" ht="42" customHeight="1" x14ac:dyDescent="0.25">
      <c r="A129" s="148"/>
      <c r="B129" s="233"/>
      <c r="C129" s="234"/>
      <c r="D129" s="235"/>
      <c r="E129" s="236"/>
      <c r="F129" s="236"/>
      <c r="G129" s="236"/>
      <c r="H129" s="236"/>
      <c r="I129" s="236"/>
      <c r="J129" s="236"/>
      <c r="K129" s="236"/>
      <c r="L129" s="236"/>
      <c r="M129" s="236"/>
      <c r="N129" s="236"/>
      <c r="O129" s="237"/>
      <c r="P129" s="238"/>
      <c r="Q129" s="145"/>
      <c r="R129" s="145"/>
      <c r="S129" s="145"/>
      <c r="T129" s="145"/>
      <c r="U129" s="145"/>
      <c r="V129" s="145"/>
      <c r="W129" s="145"/>
      <c r="X129" s="145"/>
    </row>
    <row r="130" spans="1:24" ht="18" customHeight="1" x14ac:dyDescent="0.25">
      <c r="A130" s="208" t="s">
        <v>496</v>
      </c>
      <c r="B130" s="355" t="s">
        <v>497</v>
      </c>
      <c r="C130" s="348"/>
      <c r="D130" s="348"/>
      <c r="E130" s="348"/>
      <c r="F130" s="348"/>
      <c r="G130" s="349"/>
      <c r="H130"/>
      <c r="I130" s="162"/>
      <c r="J130" s="162"/>
      <c r="K130" s="162"/>
      <c r="L130" s="163"/>
      <c r="M130" s="163"/>
      <c r="N130"/>
      <c r="O130"/>
      <c r="P130"/>
      <c r="Q130"/>
      <c r="R130"/>
      <c r="S130"/>
      <c r="T130"/>
      <c r="U130"/>
      <c r="V130"/>
      <c r="W130"/>
      <c r="X130"/>
    </row>
    <row r="131" spans="1:24" ht="26.25" customHeight="1" x14ac:dyDescent="0.25">
      <c r="A131" s="239" t="s">
        <v>178</v>
      </c>
      <c r="B131" s="239" t="s">
        <v>498</v>
      </c>
      <c r="C131" s="239" t="s">
        <v>499</v>
      </c>
      <c r="D131" s="239" t="s">
        <v>500</v>
      </c>
      <c r="E131" s="239" t="s">
        <v>501</v>
      </c>
      <c r="F131" s="239" t="s">
        <v>502</v>
      </c>
      <c r="G131" s="239" t="s">
        <v>503</v>
      </c>
      <c r="H131" s="162"/>
      <c r="I131" s="162"/>
      <c r="J131" s="162"/>
      <c r="K131" s="163"/>
      <c r="L131" s="163"/>
      <c r="M131"/>
      <c r="N131"/>
      <c r="O131"/>
      <c r="P131"/>
      <c r="Q131"/>
      <c r="R131"/>
      <c r="S131"/>
      <c r="T131"/>
      <c r="U131"/>
      <c r="V131"/>
      <c r="W131"/>
      <c r="X131"/>
    </row>
    <row r="132" spans="1:24" ht="18" customHeight="1" x14ac:dyDescent="0.25">
      <c r="A132" s="220">
        <v>0</v>
      </c>
      <c r="B132" s="240">
        <f>($C$122+$C$125)*Calculations!$C$31</f>
        <v>0</v>
      </c>
      <c r="C132" s="241"/>
      <c r="D132" s="240">
        <f>IF(
    Inputs!$C$5 &gt;= 'Standardised Costs'!$A132,
    IF(
        Inputs!$C$9="Single",
            SUMIF($E$109:$E$110,$A132,$C$109:$C$110)
          + 0
          + IF(COUNTIF($E$112:$X$112,$A132),$C$112,0),
        IF(
            Inputs!$C$9="Group",
              SUMIF($E$115:$E$116,$A132,$C$115:$C$116)
            + 0
            + IF(COUNTIF($E$118:$X$118,$A132),$C$118,0),
            0
        )
    ),
    0
)</f>
        <v>0</v>
      </c>
      <c r="E132" s="241"/>
      <c r="F132" s="240">
        <f>IF(
    Inputs!$C$5 &gt;= 'Standardised Costs'!$A132,
    IF(
        Inputs!$C$9 = "Single",
            SUMIF($E$111:$E$111, $A132, $C$111:$C$111)
          + 0
          + IF(COUNTIF($E$113:$X$113, $A132), $C$113, 0),
        IF(
            Inputs!$C$9 = "Group",
              SUMIF($E$117:$E$117, $A132, $C$117:$C$117)
            + 0
            + IF(COUNTIF($E$119:$X$119, $A132), $C$119, 0),
            0
        )
    ),
    0
)</f>
        <v>0</v>
      </c>
      <c r="G132" s="240">
        <f t="shared" ref="G132:G152" si="0">SUM($B132:$F132)</f>
        <v>0</v>
      </c>
      <c r="H132" s="162"/>
      <c r="I132" s="162"/>
      <c r="J132" s="162"/>
      <c r="K132" s="163"/>
      <c r="L132" s="163"/>
      <c r="M132"/>
      <c r="N132"/>
      <c r="O132"/>
      <c r="P132"/>
      <c r="Q132"/>
      <c r="R132"/>
      <c r="S132"/>
      <c r="T132"/>
      <c r="U132"/>
      <c r="V132"/>
      <c r="W132"/>
      <c r="X132"/>
    </row>
    <row r="133" spans="1:24" ht="18" customHeight="1" x14ac:dyDescent="0.25">
      <c r="A133" s="220">
        <f>IF(Inputs!B77&gt;0, Inputs!B77-1, "")</f>
        <v>4</v>
      </c>
      <c r="B133" s="241"/>
      <c r="C133" s="240">
        <f>IF(Inputs!$C$5 &gt;= 'Standardised Costs'!$A133, IF(Inputs!$C$9 = "Single", MAX($C$123, Inputs!$C77 * 'Standardised Costs'!$C$125), MAX($C$124, Inputs!$C77 * 'Standardised Costs'!$C$125)), 0)</f>
        <v>0</v>
      </c>
      <c r="D133" s="240">
        <f>IF(Inputs!$C$5 &gt;= 'Standardised Costs'!$A133, IF(Inputs!$C$9="Single", SUMIF($E$109:$E$110,$A133,$C$109:$C$110) + 0 + IF(COUNTIF($E$112:$X$112,$A133),$C$112,0), IF(Inputs!$C$9="Group", SUMIF($E$115:$E$116,$A133,$C$115:$C$116) + 0 + IF(COUNTIF($E$118:$X$118,$A133),$C$118,0), 0)), 0)</f>
        <v>0</v>
      </c>
      <c r="E133" s="240">
        <f>IF($A133 &lt;= Inputs!$C$5, IF(Inputs!$C$10 = "Yes", $C$128, IF(Inputs!$C$6 &lt;= 50, 'Standardised Costs'!$C$127, 'Standardised Costs'!$C$126)), 0)</f>
        <v>0</v>
      </c>
      <c r="F133" s="240">
        <f>IF(Inputs!$C$5 &gt;= 'Standardised Costs'!$A133, IF(Inputs!$C$9 = "Single", SUMIF($E$111:$E$111, $A133, $C$111:$C$111) + 0 + IF(COUNTIF($E$113:$X$113, $A133), $C$113, 0), IF(Inputs!$C$9 = "Group", SUMIF($E$117:$E$117, $A133, $C$117:$C$117) + 0 + IF(COUNTIF($E$119:$X$119, $A133), $C$119, 0), 0)), 0)</f>
        <v>0</v>
      </c>
      <c r="G133" s="240">
        <f t="shared" si="0"/>
        <v>0</v>
      </c>
      <c r="H133" s="162"/>
      <c r="I133" s="162"/>
      <c r="J133" s="162"/>
      <c r="K133" s="163"/>
      <c r="L133" s="163"/>
      <c r="M133"/>
      <c r="N133"/>
      <c r="O133"/>
      <c r="P133"/>
      <c r="Q133"/>
      <c r="R133"/>
      <c r="S133"/>
      <c r="T133"/>
      <c r="U133"/>
      <c r="V133"/>
      <c r="W133"/>
      <c r="X133"/>
    </row>
    <row r="134" spans="1:24" ht="18" customHeight="1" x14ac:dyDescent="0.25">
      <c r="A134" s="220" t="str">
        <f>IF(Inputs!B78&gt;0, Inputs!B78-1, "")</f>
        <v/>
      </c>
      <c r="B134" s="241"/>
      <c r="C134" s="240">
        <f>IF(Inputs!$C$5 &gt;= 'Standardised Costs'!$A134, IF(Inputs!$C$9 = "Single", MAX($C$123, Inputs!$C78 * 'Standardised Costs'!$C$125), MAX($C$124, Inputs!$C78 * 'Standardised Costs'!$C$125)), 0)</f>
        <v>14.29</v>
      </c>
      <c r="D134" s="240">
        <f>IF(Inputs!$C$5 &gt;= 'Standardised Costs'!$A134, IF(Inputs!$C$9="Single", SUMIF($E$109:$E$110,$A134,$C$109:$C$110) + 0 + IF(COUNTIF($E$112:$X$112,$A134),$C$112,0), IF(Inputs!$C$9="Group", SUMIF($E$115:$E$116,$A134,$C$115:$C$116) + 0 + IF(COUNTIF($E$118:$X$118,$A134),$C$118,0), 0)), 0)</f>
        <v>0</v>
      </c>
      <c r="E134" s="240">
        <f>IF($A134 &lt;= Inputs!$C$5, IF(Inputs!$C$10 = "Yes", $C$128, IF(Inputs!$C$6 &lt;= 50, 'Standardised Costs'!$C$127, 'Standardised Costs'!$C$126)), 0)</f>
        <v>850</v>
      </c>
      <c r="F134" s="240">
        <f>IF(Inputs!$C$5 &gt;= 'Standardised Costs'!$A134, IF(Inputs!$C$9 = "Single", SUMIF($E$111:$E$111, $A134, $C$111:$C$111) + 0 + IF(COUNTIF($E$113:$X$113, $A134), $C$113, 0), IF(Inputs!$C$9 = "Group", SUMIF($E$117:$E$117, $A134, $C$117:$C$117) + 0 + IF(COUNTIF($E$119:$X$119, $A134), $C$119, 0), 0)), 0)</f>
        <v>0</v>
      </c>
      <c r="G134" s="240">
        <f t="shared" si="0"/>
        <v>864.29</v>
      </c>
      <c r="H134" s="162"/>
      <c r="I134" s="162"/>
      <c r="J134" s="162"/>
      <c r="K134" s="163"/>
      <c r="L134" s="163"/>
      <c r="M134"/>
      <c r="N134"/>
      <c r="O134"/>
      <c r="P134"/>
      <c r="Q134"/>
      <c r="R134"/>
      <c r="S134"/>
      <c r="T134"/>
      <c r="U134"/>
      <c r="V134"/>
      <c r="W134"/>
      <c r="X134"/>
    </row>
    <row r="135" spans="1:24" ht="18" customHeight="1" x14ac:dyDescent="0.25">
      <c r="A135" s="220" t="str">
        <f>IF(Inputs!B79&gt;0, Inputs!B79-1, "")</f>
        <v/>
      </c>
      <c r="B135" s="241"/>
      <c r="C135" s="240">
        <f>IF(Inputs!$C$5 &gt;= 'Standardised Costs'!$A135, IF(Inputs!$C$9 = "Single", MAX($C$123, Inputs!$C79 * 'Standardised Costs'!$C$125), MAX($C$124, Inputs!$C79 * 'Standardised Costs'!$C$125)), 0)</f>
        <v>14.29</v>
      </c>
      <c r="D135" s="240">
        <f>IF(Inputs!$C$5 &gt;= 'Standardised Costs'!$A135, IF(Inputs!$C$9="Single", SUMIF($E$109:$E$110,$A135,$C$109:$C$110) + 0 + IF(COUNTIF($E$112:$X$112,$A135),$C$112,0), IF(Inputs!$C$9="Group", SUMIF($E$115:$E$116,$A135,$C$115:$C$116) + 0 + IF(COUNTIF($E$118:$X$118,$A135),$C$118,0), 0)), 0)</f>
        <v>0</v>
      </c>
      <c r="E135" s="240">
        <f>IF($A135 &lt;= Inputs!$C$5, IF(Inputs!$C$10 = "Yes", $C$128, IF(Inputs!$C$6 &lt;= 50, 'Standardised Costs'!$C$127, 'Standardised Costs'!$C$126)), 0)</f>
        <v>850</v>
      </c>
      <c r="F135" s="240">
        <f>IF(Inputs!$C$5 &gt;= 'Standardised Costs'!$A135, IF(Inputs!$C$9 = "Single", SUMIF($E$111:$E$111, $A135, $C$111:$C$111) + 0 + IF(COUNTIF($E$113:$X$113, $A135), $C$113, 0), IF(Inputs!$C$9 = "Group", SUMIF($E$117:$E$117, $A135, $C$117:$C$117) + 0 + IF(COUNTIF($E$119:$X$119, $A135), $C$119, 0), 0)), 0)</f>
        <v>0</v>
      </c>
      <c r="G135" s="240">
        <f t="shared" si="0"/>
        <v>864.29</v>
      </c>
      <c r="H135" s="162"/>
      <c r="I135" s="162"/>
      <c r="J135" s="162"/>
      <c r="K135" s="163"/>
      <c r="L135" s="163"/>
      <c r="M135"/>
      <c r="N135"/>
      <c r="O135"/>
      <c r="P135"/>
      <c r="Q135"/>
      <c r="R135"/>
      <c r="S135"/>
      <c r="T135"/>
      <c r="U135"/>
      <c r="V135"/>
      <c r="W135"/>
      <c r="X135"/>
    </row>
    <row r="136" spans="1:24" ht="18" customHeight="1" x14ac:dyDescent="0.25">
      <c r="A136" s="220" t="str">
        <f>IF(Inputs!B80&gt;0, Inputs!B80-1, "")</f>
        <v/>
      </c>
      <c r="B136" s="241"/>
      <c r="C136" s="240">
        <f>IF(Inputs!$C$5 &gt;= 'Standardised Costs'!$A136, IF(Inputs!$C$9 = "Single", MAX($C$123, Inputs!$C80 * 'Standardised Costs'!$C$125), MAX($C$124, Inputs!$C80 * 'Standardised Costs'!$C$125)), 0)</f>
        <v>14.29</v>
      </c>
      <c r="D136" s="240">
        <f>IF(Inputs!$C$5 &gt;= 'Standardised Costs'!$A136, IF(Inputs!$C$9="Single", SUMIF($E$109:$E$110,$A136,$C$109:$C$110) + 0 + IF(COUNTIF($E$112:$X$112,$A136),$C$112,0), IF(Inputs!$C$9="Group", SUMIF($E$115:$E$116,$A136,$C$115:$C$116) + 0 + IF(COUNTIF($E$118:$X$118,$A136),$C$118,0), 0)), 0)</f>
        <v>0</v>
      </c>
      <c r="E136" s="240">
        <f>IF($A136 &lt;= Inputs!$C$5, IF(Inputs!$C$10 = "Yes", $C$128, IF(Inputs!$C$6 &lt;= 50, 'Standardised Costs'!$C$127, 'Standardised Costs'!$C$126)), 0)</f>
        <v>850</v>
      </c>
      <c r="F136" s="240">
        <f>IF(Inputs!$C$5 &gt;= 'Standardised Costs'!$A136, IF(Inputs!$C$9 = "Single", SUMIF($E$111:$E$111, $A136, $C$111:$C$111) + 0 + IF(COUNTIF($E$113:$X$113, $A136), $C$113, 0), IF(Inputs!$C$9 = "Group", SUMIF($E$117:$E$117, $A136, $C$117:$C$117) + 0 + IF(COUNTIF($E$119:$X$119, $A136), $C$119, 0), 0)), 0)</f>
        <v>0</v>
      </c>
      <c r="G136" s="240">
        <f t="shared" si="0"/>
        <v>864.29</v>
      </c>
      <c r="H136" s="162"/>
      <c r="I136" s="162"/>
      <c r="J136" s="162"/>
      <c r="K136" s="163"/>
      <c r="L136" s="163"/>
      <c r="M136"/>
      <c r="N136"/>
      <c r="O136"/>
      <c r="P136"/>
      <c r="Q136"/>
      <c r="R136"/>
      <c r="S136"/>
      <c r="T136"/>
      <c r="U136"/>
      <c r="V136"/>
      <c r="W136"/>
      <c r="X136"/>
    </row>
    <row r="137" spans="1:24" ht="18" customHeight="1" x14ac:dyDescent="0.25">
      <c r="A137" s="220" t="str">
        <f>IF(Inputs!B81&gt;0, Inputs!B81-1, "")</f>
        <v/>
      </c>
      <c r="B137" s="241"/>
      <c r="C137" s="240">
        <f>IF(Inputs!$C$5 &gt;= 'Standardised Costs'!$A137, IF(Inputs!$C$9 = "Single", MAX($C$123, Inputs!$C81 * 'Standardised Costs'!$C$125), MAX($C$124, Inputs!$C81 * 'Standardised Costs'!$C$125)), 0)</f>
        <v>14.29</v>
      </c>
      <c r="D137" s="240">
        <f>IF(Inputs!$C$5 &gt;= 'Standardised Costs'!$A137, IF(Inputs!$C$9="Single", SUMIF($E$109:$E$110,$A137,$C$109:$C$110) + 0 + IF(COUNTIF($E$112:$X$112,$A137),$C$112,0), IF(Inputs!$C$9="Group", SUMIF($E$115:$E$116,$A137,$C$115:$C$116) + 0 + IF(COUNTIF($E$118:$X$118,$A137),$C$118,0), 0)), 0)</f>
        <v>0</v>
      </c>
      <c r="E137" s="240">
        <f>IF($A137 &lt;= Inputs!$C$5, IF(Inputs!$C$10 = "Yes", $C$128, IF(Inputs!$C$6 &lt;= 50, 'Standardised Costs'!$C$127, 'Standardised Costs'!$C$126)), 0)</f>
        <v>850</v>
      </c>
      <c r="F137" s="240">
        <f>IF(Inputs!$C$5 &gt;= 'Standardised Costs'!$A137, IF(Inputs!$C$9 = "Single", SUMIF($E$111:$E$111, $A137, $C$111:$C$111) + 0 + IF(COUNTIF($E$113:$X$113, $A137), $C$113, 0), IF(Inputs!$C$9 = "Group", SUMIF($E$117:$E$117, $A137, $C$117:$C$117) + 0 + IF(COUNTIF($E$119:$X$119, $A137), $C$119, 0), 0)), 0)</f>
        <v>0</v>
      </c>
      <c r="G137" s="240">
        <f t="shared" si="0"/>
        <v>864.29</v>
      </c>
      <c r="H137" s="162"/>
      <c r="I137" s="162"/>
      <c r="J137" s="162"/>
      <c r="K137" s="163"/>
      <c r="L137" s="163"/>
      <c r="M137"/>
      <c r="N137"/>
      <c r="O137"/>
      <c r="P137"/>
      <c r="Q137"/>
      <c r="R137"/>
      <c r="S137"/>
      <c r="T137"/>
      <c r="U137"/>
      <c r="V137"/>
      <c r="W137"/>
      <c r="X137"/>
    </row>
    <row r="138" spans="1:24" ht="18" customHeight="1" x14ac:dyDescent="0.25">
      <c r="A138" s="220" t="str">
        <f>IF(Inputs!B82&gt;0, Inputs!B82-1, "")</f>
        <v/>
      </c>
      <c r="B138" s="241"/>
      <c r="C138" s="240">
        <f>IF(Inputs!$C$5 &gt;= 'Standardised Costs'!$A138, IF(Inputs!$C$9 = "Single", MAX($C$123, Inputs!$C82 * 'Standardised Costs'!$C$125), MAX($C$124, Inputs!$C82 * 'Standardised Costs'!$C$125)), 0)</f>
        <v>14.29</v>
      </c>
      <c r="D138" s="240">
        <f>IF(Inputs!$C$5 &gt;= 'Standardised Costs'!$A138, IF(Inputs!$C$9="Single", SUMIF($E$109:$E$110,$A138,$C$109:$C$110) + 0 + IF(COUNTIF($E$112:$X$112,$A138),$C$112,0), IF(Inputs!$C$9="Group", SUMIF($E$115:$E$116,$A138,$C$115:$C$116) + 0 + IF(COUNTIF($E$118:$X$118,$A138),$C$118,0), 0)), 0)</f>
        <v>0</v>
      </c>
      <c r="E138" s="240">
        <f>IF($A138 &lt;= Inputs!$C$5, IF(Inputs!$C$10 = "Yes", $C$128, IF(Inputs!$C$6 &lt;= 50, 'Standardised Costs'!$C$127, 'Standardised Costs'!$C$126)), 0)</f>
        <v>850</v>
      </c>
      <c r="F138" s="240">
        <f>IF(Inputs!$C$5 &gt;= 'Standardised Costs'!$A138, IF(Inputs!$C$9 = "Single", SUMIF($E$111:$E$111, $A138, $C$111:$C$111) + 0 + IF(COUNTIF($E$113:$X$113, $A138), $C$113, 0), IF(Inputs!$C$9 = "Group", SUMIF($E$117:$E$117, $A138, $C$117:$C$117) + 0 + IF(COUNTIF($E$119:$X$119, $A138), $C$119, 0), 0)), 0)</f>
        <v>0</v>
      </c>
      <c r="G138" s="240">
        <f t="shared" si="0"/>
        <v>864.29</v>
      </c>
      <c r="H138" s="162"/>
      <c r="I138" s="162"/>
      <c r="J138" s="162"/>
      <c r="K138" s="163"/>
      <c r="L138" s="163"/>
      <c r="M138"/>
      <c r="N138"/>
      <c r="O138"/>
      <c r="P138"/>
      <c r="Q138"/>
      <c r="R138"/>
      <c r="S138"/>
      <c r="T138"/>
      <c r="U138"/>
      <c r="V138"/>
      <c r="W138"/>
      <c r="X138"/>
    </row>
    <row r="139" spans="1:24" ht="18" customHeight="1" x14ac:dyDescent="0.25">
      <c r="A139" s="220" t="str">
        <f>IF(Inputs!B83&gt;0, Inputs!B83-1, "")</f>
        <v/>
      </c>
      <c r="B139" s="241"/>
      <c r="C139" s="240">
        <f>IF(Inputs!$C$5 &gt;= 'Standardised Costs'!$A139, IF(Inputs!$C$9 = "Single", MAX($C$123, Inputs!$C83 * 'Standardised Costs'!$C$125), MAX($C$124, Inputs!$C83 * 'Standardised Costs'!$C$125)), 0)</f>
        <v>14.29</v>
      </c>
      <c r="D139" s="240">
        <f>IF(Inputs!$C$5 &gt;= 'Standardised Costs'!$A139, IF(Inputs!$C$9="Single", SUMIF($E$109:$E$110,$A139,$C$109:$C$110) + 0 + IF(COUNTIF($E$112:$X$112,$A139),$C$112,0), IF(Inputs!$C$9="Group", SUMIF($E$115:$E$116,$A139,$C$115:$C$116) + 0 + IF(COUNTIF($E$118:$X$118,$A139),$C$118,0), 0)), 0)</f>
        <v>0</v>
      </c>
      <c r="E139" s="240">
        <f>IF($A139 &lt;= Inputs!$C$5, IF(Inputs!$C$10 = "Yes", $C$128, IF(Inputs!$C$6 &lt;= 50, 'Standardised Costs'!$C$127, 'Standardised Costs'!$C$126)), 0)</f>
        <v>850</v>
      </c>
      <c r="F139" s="240">
        <f>IF(Inputs!$C$5 &gt;= 'Standardised Costs'!$A139, IF(Inputs!$C$9 = "Single", SUMIF($E$111:$E$111, $A139, $C$111:$C$111) + 0 + IF(COUNTIF($E$113:$X$113, $A139), $C$113, 0), IF(Inputs!$C$9 = "Group", SUMIF($E$117:$E$117, $A139, $C$117:$C$117) + 0 + IF(COUNTIF($E$119:$X$119, $A139), $C$119, 0), 0)), 0)</f>
        <v>0</v>
      </c>
      <c r="G139" s="240">
        <f t="shared" si="0"/>
        <v>864.29</v>
      </c>
      <c r="H139" s="162"/>
      <c r="I139" s="162"/>
      <c r="J139" s="162"/>
      <c r="K139" s="163"/>
      <c r="L139" s="163"/>
      <c r="M139"/>
      <c r="N139"/>
      <c r="O139"/>
      <c r="P139"/>
      <c r="Q139"/>
      <c r="R139"/>
      <c r="S139"/>
      <c r="T139"/>
      <c r="U139"/>
      <c r="V139"/>
      <c r="W139"/>
      <c r="X139"/>
    </row>
    <row r="140" spans="1:24" ht="18" customHeight="1" x14ac:dyDescent="0.25">
      <c r="A140" s="220" t="str">
        <f>IF(Inputs!B84&gt;0, Inputs!B84-1, "")</f>
        <v/>
      </c>
      <c r="B140" s="241"/>
      <c r="C140" s="240">
        <f>IF(Inputs!$C$5 &gt;= 'Standardised Costs'!$A140, IF(Inputs!$C$9 = "Single", MAX($C$123, Inputs!$C84 * 'Standardised Costs'!$C$125), MAX($C$124, Inputs!$C84 * 'Standardised Costs'!$C$125)), 0)</f>
        <v>14.29</v>
      </c>
      <c r="D140" s="240">
        <f>IF(Inputs!$C$5 &gt;= 'Standardised Costs'!$A140, IF(Inputs!$C$9="Single", SUMIF($E$109:$E$110,$A140,$C$109:$C$110) + 0 + IF(COUNTIF($E$112:$X$112,$A140),$C$112,0), IF(Inputs!$C$9="Group", SUMIF($E$115:$E$116,$A140,$C$115:$C$116) + 0 + IF(COUNTIF($E$118:$X$118,$A140),$C$118,0), 0)), 0)</f>
        <v>0</v>
      </c>
      <c r="E140" s="240">
        <f>IF($A140 &lt;= Inputs!$C$5, IF(Inputs!$C$10 = "Yes", $C$128, IF(Inputs!$C$6 &lt;= 50, 'Standardised Costs'!$C$127, 'Standardised Costs'!$C$126)), 0)</f>
        <v>850</v>
      </c>
      <c r="F140" s="240">
        <f>IF(Inputs!$C$5 &gt;= 'Standardised Costs'!$A140, IF(Inputs!$C$9 = "Single", SUMIF($E$111:$E$111, $A140, $C$111:$C$111) + 0 + IF(COUNTIF($E$113:$X$113, $A140), $C$113, 0), IF(Inputs!$C$9 = "Group", SUMIF($E$117:$E$117, $A140, $C$117:$C$117) + 0 + IF(COUNTIF($E$119:$X$119, $A140), $C$119, 0), 0)), 0)</f>
        <v>0</v>
      </c>
      <c r="G140" s="240">
        <f t="shared" si="0"/>
        <v>864.29</v>
      </c>
      <c r="H140" s="162"/>
      <c r="I140" s="162"/>
      <c r="J140" s="162"/>
      <c r="K140" s="163"/>
      <c r="L140" s="163"/>
      <c r="M140"/>
      <c r="N140"/>
      <c r="O140"/>
      <c r="P140"/>
      <c r="Q140"/>
      <c r="R140"/>
      <c r="S140"/>
      <c r="T140"/>
      <c r="U140"/>
      <c r="V140"/>
      <c r="W140"/>
      <c r="X140"/>
    </row>
    <row r="141" spans="1:24" ht="18" customHeight="1" x14ac:dyDescent="0.25">
      <c r="A141" s="220" t="str">
        <f>IF(Inputs!B85&gt;0, Inputs!B85-1, "")</f>
        <v/>
      </c>
      <c r="B141" s="241"/>
      <c r="C141" s="240">
        <f>IF(Inputs!$C$5 &gt;= 'Standardised Costs'!$A141, IF(Inputs!$C$9 = "Single", MAX($C$123, Inputs!$C85 * 'Standardised Costs'!$C$125), MAX($C$124, Inputs!$C85 * 'Standardised Costs'!$C$125)), 0)</f>
        <v>14.29</v>
      </c>
      <c r="D141" s="240">
        <f>IF(Inputs!$C$5 &gt;= 'Standardised Costs'!$A141, IF(Inputs!$C$9="Single", SUMIF($E$109:$E$110,$A141,$C$109:$C$110) + 0 + IF(COUNTIF($E$112:$X$112,$A141),$C$112,0), IF(Inputs!$C$9="Group", SUMIF($E$115:$E$116,$A141,$C$115:$C$116) + 0 + IF(COUNTIF($E$118:$X$118,$A141),$C$118,0), 0)), 0)</f>
        <v>0</v>
      </c>
      <c r="E141" s="240">
        <f>IF($A141 &lt;= Inputs!$C$5, IF(Inputs!$C$10 = "Yes", $C$128, IF(Inputs!$C$6 &lt;= 50, 'Standardised Costs'!$C$127, 'Standardised Costs'!$C$126)), 0)</f>
        <v>850</v>
      </c>
      <c r="F141" s="240">
        <f>IF(Inputs!$C$5 &gt;= 'Standardised Costs'!$A141, IF(Inputs!$C$9 = "Single", SUMIF($E$111:$E$111, $A141, $C$111:$C$111) + 0 + IF(COUNTIF($E$113:$X$113, $A141), $C$113, 0), IF(Inputs!$C$9 = "Group", SUMIF($E$117:$E$117, $A141, $C$117:$C$117) + 0 + IF(COUNTIF($E$119:$X$119, $A141), $C$119, 0), 0)), 0)</f>
        <v>0</v>
      </c>
      <c r="G141" s="240">
        <f t="shared" si="0"/>
        <v>864.29</v>
      </c>
      <c r="H141" s="162"/>
      <c r="I141" s="162"/>
      <c r="J141" s="162"/>
      <c r="K141" s="163"/>
      <c r="L141" s="163"/>
      <c r="M141"/>
      <c r="N141"/>
      <c r="O141"/>
      <c r="P141"/>
      <c r="Q141"/>
      <c r="R141"/>
      <c r="S141"/>
      <c r="T141"/>
      <c r="U141"/>
      <c r="V141"/>
      <c r="W141"/>
      <c r="X141"/>
    </row>
    <row r="142" spans="1:24" ht="18" customHeight="1" x14ac:dyDescent="0.25">
      <c r="A142" s="220" t="str">
        <f>IF(Inputs!B86&gt;0, Inputs!B86-1, "")</f>
        <v/>
      </c>
      <c r="B142" s="241"/>
      <c r="C142" s="240">
        <f>IF(Inputs!$C$5 &gt;= 'Standardised Costs'!$A142, IF(Inputs!$C$9 = "Single", MAX($C$123, Inputs!$C86 * 'Standardised Costs'!$C$125), MAX($C$124, Inputs!$C86 * 'Standardised Costs'!$C$125)), 0)</f>
        <v>14.29</v>
      </c>
      <c r="D142" s="240">
        <f>IF(Inputs!$C$5 &gt;= 'Standardised Costs'!$A142, IF(Inputs!$C$9="Single", SUMIF($E$109:$E$110,$A142,$C$109:$C$110) + 0 + IF(COUNTIF($E$112:$X$112,$A142),$C$112,0), IF(Inputs!$C$9="Group", SUMIF($E$115:$E$116,$A142,$C$115:$C$116) + 0 + IF(COUNTIF($E$118:$X$118,$A142),$C$118,0), 0)), 0)</f>
        <v>0</v>
      </c>
      <c r="E142" s="240">
        <f>IF($A142 &lt;= Inputs!$C$5, IF(Inputs!$C$10 = "Yes", $C$128, IF(Inputs!$C$6 &lt;= 50, 'Standardised Costs'!$C$127, 'Standardised Costs'!$C$126)), 0)</f>
        <v>850</v>
      </c>
      <c r="F142" s="240">
        <f>IF(Inputs!$C$5 &gt;= 'Standardised Costs'!$A142, IF(Inputs!$C$9 = "Single", SUMIF($E$111:$E$111, $A142, $C$111:$C$111) + 0 + IF(COUNTIF($E$113:$X$113, $A142), $C$113, 0), IF(Inputs!$C$9 = "Group", SUMIF($E$117:$E$117, $A142, $C$117:$C$117) + 0 + IF(COUNTIF($E$119:$X$119, $A142), $C$119, 0), 0)), 0)</f>
        <v>0</v>
      </c>
      <c r="G142" s="240">
        <f t="shared" si="0"/>
        <v>864.29</v>
      </c>
      <c r="H142" s="162"/>
      <c r="I142" s="162"/>
      <c r="J142" s="162"/>
      <c r="K142" s="163"/>
      <c r="L142" s="163"/>
      <c r="M142"/>
      <c r="N142"/>
      <c r="O142"/>
      <c r="P142"/>
      <c r="Q142"/>
      <c r="R142"/>
      <c r="S142"/>
      <c r="T142"/>
      <c r="U142"/>
      <c r="V142"/>
      <c r="W142"/>
      <c r="X142"/>
    </row>
    <row r="143" spans="1:24" ht="18" customHeight="1" x14ac:dyDescent="0.25">
      <c r="A143" s="220" t="str">
        <f>IF(Inputs!B87&gt;0, Inputs!B87-1, "")</f>
        <v/>
      </c>
      <c r="B143" s="241"/>
      <c r="C143" s="240">
        <f>IF(Inputs!$C$5 &gt;= 'Standardised Costs'!$A143, IF(Inputs!$C$9 = "Single", MAX($C$123, Inputs!$C87 * 'Standardised Costs'!$C$125), MAX($C$124, Inputs!$C87 * 'Standardised Costs'!$C$125)), 0)</f>
        <v>14.29</v>
      </c>
      <c r="D143" s="240">
        <f>IF(Inputs!$C$5 &gt;= 'Standardised Costs'!$A143, IF(Inputs!$C$9="Single", SUMIF($E$109:$E$110,$A143,$C$109:$C$110) + 0 + IF(COUNTIF($E$112:$X$112,$A143),$C$112,0), IF(Inputs!$C$9="Group", SUMIF($E$115:$E$116,$A143,$C$115:$C$116) + 0 + IF(COUNTIF($E$118:$X$118,$A143),$C$118,0), 0)), 0)</f>
        <v>0</v>
      </c>
      <c r="E143" s="240">
        <f>IF($A143 &lt;= Inputs!$C$5, IF(Inputs!$C$10 = "Yes", $C$128, IF(Inputs!$C$6 &lt;= 50, 'Standardised Costs'!$C$127, 'Standardised Costs'!$C$126)), 0)</f>
        <v>850</v>
      </c>
      <c r="F143" s="240">
        <f>IF(Inputs!$C$5 &gt;= 'Standardised Costs'!$A143, IF(Inputs!$C$9 = "Single", SUMIF($E$111:$E$111, $A143, $C$111:$C$111) + 0 + IF(COUNTIF($E$113:$X$113, $A143), $C$113, 0), IF(Inputs!$C$9 = "Group", SUMIF($E$117:$E$117, $A143, $C$117:$C$117) + 0 + IF(COUNTIF($E$119:$X$119, $A143), $C$119, 0), 0)), 0)</f>
        <v>0</v>
      </c>
      <c r="G143" s="240">
        <f t="shared" si="0"/>
        <v>864.29</v>
      </c>
      <c r="H143" s="162"/>
      <c r="I143" s="162"/>
      <c r="J143" s="162"/>
      <c r="K143" s="163"/>
      <c r="L143" s="163"/>
      <c r="M143"/>
      <c r="N143"/>
      <c r="O143"/>
      <c r="P143"/>
      <c r="Q143"/>
      <c r="R143"/>
      <c r="S143"/>
      <c r="T143"/>
      <c r="U143"/>
      <c r="V143"/>
      <c r="W143"/>
      <c r="X143"/>
    </row>
    <row r="144" spans="1:24" ht="18" customHeight="1" x14ac:dyDescent="0.25">
      <c r="A144" s="220" t="str">
        <f>IF(Inputs!B88&gt;0, Inputs!B88-1, "")</f>
        <v/>
      </c>
      <c r="B144" s="241"/>
      <c r="C144" s="240">
        <f>IF(Inputs!$C$5 &gt;= 'Standardised Costs'!$A144, IF(Inputs!$C$9 = "Single", MAX($C$123, Inputs!$C88 * 'Standardised Costs'!$C$125), MAX($C$124, Inputs!$C88 * 'Standardised Costs'!$C$125)), 0)</f>
        <v>14.29</v>
      </c>
      <c r="D144" s="240">
        <f>IF(Inputs!$C$5 &gt;= 'Standardised Costs'!$A144, IF(Inputs!$C$9="Single", SUMIF($E$109:$E$110,$A144,$C$109:$C$110) + 0 + IF(COUNTIF($E$112:$X$112,$A144),$C$112,0), IF(Inputs!$C$9="Group", SUMIF($E$115:$E$116,$A144,$C$115:$C$116) + 0 + IF(COUNTIF($E$118:$X$118,$A144),$C$118,0), 0)), 0)</f>
        <v>0</v>
      </c>
      <c r="E144" s="240">
        <f>IF($A144 &lt;= Inputs!$C$5, IF(Inputs!$C$10 = "Yes", $C$128, IF(Inputs!$C$6 &lt;= 50, 'Standardised Costs'!$C$127, 'Standardised Costs'!$C$126)), 0)</f>
        <v>850</v>
      </c>
      <c r="F144" s="240">
        <f>IF(Inputs!$C$5 &gt;= 'Standardised Costs'!$A144, IF(Inputs!$C$9 = "Single", SUMIF($E$111:$E$111, $A144, $C$111:$C$111) + 0 + IF(COUNTIF($E$113:$X$113, $A144), $C$113, 0), IF(Inputs!$C$9 = "Group", SUMIF($E$117:$E$117, $A144, $C$117:$C$117) + 0 + IF(COUNTIF($E$119:$X$119, $A144), $C$119, 0), 0)), 0)</f>
        <v>0</v>
      </c>
      <c r="G144" s="240">
        <f t="shared" si="0"/>
        <v>864.29</v>
      </c>
      <c r="H144" s="162"/>
      <c r="I144" s="162"/>
      <c r="J144" s="162"/>
      <c r="K144" s="163"/>
      <c r="L144" s="163"/>
      <c r="M144"/>
      <c r="N144"/>
      <c r="O144"/>
      <c r="P144"/>
      <c r="Q144"/>
      <c r="R144"/>
      <c r="S144"/>
      <c r="T144"/>
      <c r="U144"/>
      <c r="V144"/>
      <c r="W144"/>
      <c r="X144"/>
    </row>
    <row r="145" spans="1:24" ht="18" customHeight="1" x14ac:dyDescent="0.25">
      <c r="A145" s="220" t="str">
        <f>IF(Inputs!B89&gt;0, Inputs!B89-1, "")</f>
        <v/>
      </c>
      <c r="B145" s="241"/>
      <c r="C145" s="240">
        <f>IF(Inputs!$C$5 &gt;= 'Standardised Costs'!$A145, IF(Inputs!$C$9 = "Single", MAX($C$123, Inputs!$C89 * 'Standardised Costs'!$C$125), MAX($C$124, Inputs!$C89 * 'Standardised Costs'!$C$125)), 0)</f>
        <v>14.29</v>
      </c>
      <c r="D145" s="240">
        <f>IF(Inputs!$C$5 &gt;= 'Standardised Costs'!$A145, IF(Inputs!$C$9="Single", SUMIF($E$109:$E$110,$A145,$C$109:$C$110) + 0 + IF(COUNTIF($E$112:$X$112,$A145),$C$112,0), IF(Inputs!$C$9="Group", SUMIF($E$115:$E$116,$A145,$C$115:$C$116) + 0 + IF(COUNTIF($E$118:$X$118,$A145),$C$118,0), 0)), 0)</f>
        <v>0</v>
      </c>
      <c r="E145" s="240">
        <f>IF($A145 &lt;= Inputs!$C$5, IF(Inputs!$C$10 = "Yes", $C$128, IF(Inputs!$C$6 &lt;= 50, 'Standardised Costs'!$C$127, 'Standardised Costs'!$C$126)), 0)</f>
        <v>850</v>
      </c>
      <c r="F145" s="240">
        <f>IF(Inputs!$C$5 &gt;= 'Standardised Costs'!$A145, IF(Inputs!$C$9 = "Single", SUMIF($E$111:$E$111, $A145, $C$111:$C$111) + 0 + IF(COUNTIF($E$113:$X$113, $A145), $C$113, 0), IF(Inputs!$C$9 = "Group", SUMIF($E$117:$E$117, $A145, $C$117:$C$117) + 0 + IF(COUNTIF($E$119:$X$119, $A145), $C$119, 0), 0)), 0)</f>
        <v>0</v>
      </c>
      <c r="G145" s="240">
        <f t="shared" si="0"/>
        <v>864.29</v>
      </c>
      <c r="H145" s="162"/>
      <c r="I145" s="162"/>
      <c r="J145" s="162"/>
      <c r="K145" s="163"/>
      <c r="L145" s="163"/>
      <c r="M145"/>
      <c r="N145"/>
      <c r="O145"/>
      <c r="P145"/>
      <c r="Q145"/>
      <c r="R145"/>
      <c r="S145"/>
      <c r="T145"/>
      <c r="U145"/>
      <c r="V145"/>
      <c r="W145"/>
      <c r="X145"/>
    </row>
    <row r="146" spans="1:24" ht="18" customHeight="1" x14ac:dyDescent="0.25">
      <c r="A146" s="220" t="str">
        <f>IF(Inputs!B90&gt;0, Inputs!B90-1, "")</f>
        <v/>
      </c>
      <c r="B146" s="241"/>
      <c r="C146" s="240">
        <f>IF(Inputs!$C$5 &gt;= 'Standardised Costs'!$A146, IF(Inputs!$C$9 = "Single", MAX($C$123, Inputs!$C90 * 'Standardised Costs'!$C$125), MAX($C$124, Inputs!$C90 * 'Standardised Costs'!$C$125)), 0)</f>
        <v>14.29</v>
      </c>
      <c r="D146" s="240">
        <f>IF(Inputs!$C$5 &gt;= 'Standardised Costs'!$A146, IF(Inputs!$C$9="Single", SUMIF($E$109:$E$110,$A146,$C$109:$C$110) + 0 + IF(COUNTIF($E$112:$X$112,$A146),$C$112,0), IF(Inputs!$C$9="Group", SUMIF($E$115:$E$116,$A146,$C$115:$C$116) + 0 + IF(COUNTIF($E$118:$X$118,$A146),$C$118,0), 0)), 0)</f>
        <v>0</v>
      </c>
      <c r="E146" s="240">
        <f>IF($A146 &lt;= Inputs!$C$5, IF(Inputs!$C$10 = "Yes", $C$128, IF(Inputs!$C$6 &lt;= 50, 'Standardised Costs'!$C$127, 'Standardised Costs'!$C$126)), 0)</f>
        <v>850</v>
      </c>
      <c r="F146" s="240">
        <f>IF(Inputs!$C$5 &gt;= 'Standardised Costs'!$A146, IF(Inputs!$C$9 = "Single", SUMIF($E$111:$E$111, $A146, $C$111:$C$111) + 0 + IF(COUNTIF($E$113:$X$113, $A146), $C$113, 0), IF(Inputs!$C$9 = "Group", SUMIF($E$117:$E$117, $A146, $C$117:$C$117) + 0 + IF(COUNTIF($E$119:$X$119, $A146), $C$119, 0), 0)), 0)</f>
        <v>0</v>
      </c>
      <c r="G146" s="240">
        <f t="shared" si="0"/>
        <v>864.29</v>
      </c>
      <c r="H146" s="162"/>
      <c r="I146" s="162"/>
      <c r="J146" s="162"/>
      <c r="K146" s="162"/>
      <c r="L146" s="163"/>
      <c r="M146" s="163"/>
      <c r="N146"/>
      <c r="O146"/>
      <c r="P146"/>
      <c r="Q146"/>
      <c r="R146"/>
      <c r="S146"/>
      <c r="T146"/>
      <c r="U146"/>
      <c r="V146"/>
      <c r="W146"/>
      <c r="X146"/>
    </row>
    <row r="147" spans="1:24" ht="18" customHeight="1" x14ac:dyDescent="0.25">
      <c r="A147" s="220" t="str">
        <f>IF(Inputs!B91&gt;0, Inputs!B91-1, "")</f>
        <v/>
      </c>
      <c r="B147" s="241"/>
      <c r="C147" s="240">
        <f>IF(Inputs!$C$5 &gt;= 'Standardised Costs'!$A147, IF(Inputs!$C$9 = "Single", MAX($C$123, Inputs!$C91 * 'Standardised Costs'!$C$125), MAX($C$124, Inputs!$C91 * 'Standardised Costs'!$C$125)), 0)</f>
        <v>14.29</v>
      </c>
      <c r="D147" s="240">
        <f>IF(Inputs!$C$5 &gt;= 'Standardised Costs'!$A147, IF(Inputs!$C$9="Single", SUMIF($E$109:$E$110,$A147,$C$109:$C$110) + 0 + IF(COUNTIF($E$112:$X$112,$A147),$C$112,0), IF(Inputs!$C$9="Group", SUMIF($E$115:$E$116,$A147,$C$115:$C$116) + 0 + IF(COUNTIF($E$118:$X$118,$A147),$C$118,0), 0)), 0)</f>
        <v>0</v>
      </c>
      <c r="E147" s="240">
        <f>IF($A147 &lt;= Inputs!$C$5, IF(Inputs!$C$10 = "Yes", $C$128, IF(Inputs!$C$6 &lt;= 50, 'Standardised Costs'!$C$127, 'Standardised Costs'!$C$126)), 0)</f>
        <v>850</v>
      </c>
      <c r="F147" s="240">
        <f>IF(Inputs!$C$5 &gt;= 'Standardised Costs'!$A147, IF(Inputs!$C$9 = "Single", SUMIF($E$111:$E$111, $A147, $C$111:$C$111) + 0 + IF(COUNTIF($E$113:$X$113, $A147), $C$113, 0), IF(Inputs!$C$9 = "Group", SUMIF($E$117:$E$117, $A147, $C$117:$C$117) + 0 + IF(COUNTIF($E$119:$X$119, $A147), $C$119, 0), 0)), 0)</f>
        <v>0</v>
      </c>
      <c r="G147" s="240">
        <f t="shared" si="0"/>
        <v>864.29</v>
      </c>
      <c r="H147" s="162"/>
      <c r="I147" s="162"/>
      <c r="J147" s="162"/>
      <c r="K147" s="162"/>
      <c r="L147" s="163"/>
      <c r="M147" s="163"/>
      <c r="N147"/>
      <c r="O147"/>
      <c r="P147"/>
      <c r="Q147"/>
      <c r="R147"/>
      <c r="S147"/>
      <c r="T147"/>
      <c r="U147"/>
      <c r="V147"/>
      <c r="W147"/>
      <c r="X147"/>
    </row>
    <row r="148" spans="1:24" ht="18" customHeight="1" x14ac:dyDescent="0.25">
      <c r="A148" s="220" t="str">
        <f>IF(Inputs!B92&gt;0, Inputs!B92-1, "")</f>
        <v/>
      </c>
      <c r="B148" s="241"/>
      <c r="C148" s="240">
        <f>IF(Inputs!$C$5 &gt;= 'Standardised Costs'!$A148, IF(Inputs!$C$9 = "Single", MAX($C$123, Inputs!$C92 * 'Standardised Costs'!$C$125), MAX($C$124, Inputs!$C92 * 'Standardised Costs'!$C$125)), 0)</f>
        <v>14.29</v>
      </c>
      <c r="D148" s="240">
        <f>IF(Inputs!$C$5 &gt;= 'Standardised Costs'!$A148, IF(Inputs!$C$9="Single", SUMIF($E$109:$E$110,$A148,$C$109:$C$110) + 0 + IF(COUNTIF($E$112:$X$112,$A148),$C$112,0), IF(Inputs!$C$9="Group", SUMIF($E$115:$E$116,$A148,$C$115:$C$116) + 0 + IF(COUNTIF($E$118:$X$118,$A148),$C$118,0), 0)), 0)</f>
        <v>0</v>
      </c>
      <c r="E148" s="240">
        <f>IF($A148 &lt;= Inputs!$C$5, IF(Inputs!$C$10 = "Yes", $C$128, IF(Inputs!$C$6 &lt;= 50, 'Standardised Costs'!$C$127, 'Standardised Costs'!$C$126)), 0)</f>
        <v>850</v>
      </c>
      <c r="F148" s="240">
        <f>IF(Inputs!$C$5 &gt;= 'Standardised Costs'!$A148, IF(Inputs!$C$9 = "Single", SUMIF($E$111:$E$111, $A148, $C$111:$C$111) + 0 + IF(COUNTIF($E$113:$X$113, $A148), $C$113, 0), IF(Inputs!$C$9 = "Group", SUMIF($E$117:$E$117, $A148, $C$117:$C$117) + 0 + IF(COUNTIF($E$119:$X$119, $A148), $C$119, 0), 0)), 0)</f>
        <v>0</v>
      </c>
      <c r="G148" s="240">
        <f t="shared" si="0"/>
        <v>864.29</v>
      </c>
      <c r="H148" s="162"/>
      <c r="I148" s="162"/>
      <c r="J148" s="162"/>
      <c r="K148" s="162"/>
      <c r="L148" s="163"/>
      <c r="M148" s="163"/>
      <c r="N148"/>
      <c r="O148"/>
      <c r="P148"/>
      <c r="Q148"/>
      <c r="R148"/>
      <c r="S148"/>
      <c r="T148"/>
      <c r="U148"/>
      <c r="V148"/>
      <c r="W148"/>
      <c r="X148"/>
    </row>
    <row r="149" spans="1:24" ht="18" customHeight="1" x14ac:dyDescent="0.25">
      <c r="A149" s="220" t="str">
        <f>IF(Inputs!B93&gt;0, Inputs!B93-1, "")</f>
        <v/>
      </c>
      <c r="B149" s="241"/>
      <c r="C149" s="240">
        <f>IF(Inputs!$C$5 &gt;= 'Standardised Costs'!$A149, IF(Inputs!$C$9 = "Single", MAX($C$123, Inputs!$C93 * 'Standardised Costs'!$C$125), MAX($C$124, Inputs!$C93 * 'Standardised Costs'!$C$125)), 0)</f>
        <v>14.29</v>
      </c>
      <c r="D149" s="240">
        <f>IF(Inputs!$C$5 &gt;= 'Standardised Costs'!$A149, IF(Inputs!$C$9="Single", SUMIF($E$109:$E$110,$A149,$C$109:$C$110) + 0 + IF(COUNTIF($E$112:$X$112,$A149),$C$112,0), IF(Inputs!$C$9="Group", SUMIF($E$115:$E$116,$A149,$C$115:$C$116) + 0 + IF(COUNTIF($E$118:$X$118,$A149),$C$118,0), 0)), 0)</f>
        <v>0</v>
      </c>
      <c r="E149" s="240">
        <f>IF($A149 &lt;= Inputs!$C$5, IF(Inputs!$C$10 = "Yes", $C$128, IF(Inputs!$C$6 &lt;= 50, 'Standardised Costs'!$C$127, 'Standardised Costs'!$C$126)), 0)</f>
        <v>850</v>
      </c>
      <c r="F149" s="240">
        <f>IF(Inputs!$C$5 &gt;= 'Standardised Costs'!$A149, IF(Inputs!$C$9 = "Single", SUMIF($E$111:$E$111, $A149, $C$111:$C$111) + 0 + IF(COUNTIF($E$113:$X$113, $A149), $C$113, 0), IF(Inputs!$C$9 = "Group", SUMIF($E$117:$E$117, $A149, $C$117:$C$117) + 0 + IF(COUNTIF($E$119:$X$119, $A149), $C$119, 0), 0)), 0)</f>
        <v>0</v>
      </c>
      <c r="G149" s="240">
        <f t="shared" si="0"/>
        <v>864.29</v>
      </c>
      <c r="H149" s="162"/>
      <c r="I149" s="162"/>
      <c r="J149" s="162"/>
      <c r="K149" s="162"/>
      <c r="L149" s="163"/>
      <c r="M149" s="163"/>
      <c r="N149"/>
      <c r="O149"/>
      <c r="P149"/>
      <c r="Q149"/>
      <c r="R149"/>
      <c r="S149"/>
      <c r="T149"/>
      <c r="U149"/>
      <c r="V149"/>
      <c r="W149"/>
      <c r="X149"/>
    </row>
    <row r="150" spans="1:24" ht="26.25" customHeight="1" x14ac:dyDescent="0.25">
      <c r="A150" s="220" t="str">
        <f>IF(Inputs!B94&gt;0, Inputs!B94-1, "")</f>
        <v/>
      </c>
      <c r="B150" s="241"/>
      <c r="C150" s="240">
        <f>IF(Inputs!$C$5 &gt;= 'Standardised Costs'!$A150, IF(Inputs!$C$9 = "Single", MAX($C$123, Inputs!$C94 * 'Standardised Costs'!$C$125), MAX($C$124, Inputs!$C94 * 'Standardised Costs'!$C$125)), 0)</f>
        <v>14.29</v>
      </c>
      <c r="D150" s="240">
        <f>IF(Inputs!$C$5 &gt;= 'Standardised Costs'!$A150, IF(Inputs!$C$9="Single", SUMIF($E$109:$E$110,$A150,$C$109:$C$110) + 0 + IF(COUNTIF($E$112:$X$112,$A150),$C$112,0), IF(Inputs!$C$9="Group", SUMIF($E$115:$E$116,$A150,$C$115:$C$116) + 0 + IF(COUNTIF($E$118:$X$118,$A150),$C$118,0), 0)), 0)</f>
        <v>0</v>
      </c>
      <c r="E150" s="240">
        <f>IF($A150 &lt;= Inputs!$C$5, IF(Inputs!$C$10 = "Yes", $C$128, IF(Inputs!$C$6 &lt;= 50, 'Standardised Costs'!$C$127, 'Standardised Costs'!$C$126)), 0)</f>
        <v>850</v>
      </c>
      <c r="F150" s="240">
        <f>IF(Inputs!$C$5 &gt;= 'Standardised Costs'!$A150, IF(Inputs!$C$9 = "Single", SUMIF($E$111:$E$111, $A150, $C$111:$C$111) + 0 + IF(COUNTIF($E$113:$X$113, $A150), $C$113, 0), IF(Inputs!$C$9 = "Group", SUMIF($E$117:$E$117, $A150, $C$117:$C$117) + 0 + IF(COUNTIF($E$119:$X$119, $A150), $C$119, 0), 0)), 0)</f>
        <v>0</v>
      </c>
      <c r="G150" s="240">
        <f t="shared" si="0"/>
        <v>864.29</v>
      </c>
      <c r="H150" s="162"/>
      <c r="I150" s="162"/>
      <c r="J150" s="162"/>
      <c r="K150" s="162"/>
      <c r="L150" s="163"/>
      <c r="M150" s="163"/>
      <c r="N150"/>
      <c r="O150"/>
      <c r="P150"/>
      <c r="Q150"/>
      <c r="R150"/>
      <c r="S150"/>
      <c r="T150"/>
      <c r="U150"/>
      <c r="V150"/>
      <c r="W150"/>
      <c r="X150"/>
    </row>
    <row r="151" spans="1:24" ht="18" customHeight="1" x14ac:dyDescent="0.25">
      <c r="A151" s="220" t="str">
        <f>IF(Inputs!B95&gt;0, Inputs!B95-1, "")</f>
        <v/>
      </c>
      <c r="B151" s="241"/>
      <c r="C151" s="240">
        <f>IF(Inputs!$C$5 &gt;= 'Standardised Costs'!$A151, IF(Inputs!$C$9 = "Single", MAX($C$123, Inputs!$C95 * 'Standardised Costs'!$C$125), MAX($C$124, Inputs!$C95 * 'Standardised Costs'!$C$125)), 0)</f>
        <v>14.29</v>
      </c>
      <c r="D151" s="240">
        <f>IF(Inputs!$C$5 &gt;= 'Standardised Costs'!$A151, IF(Inputs!$C$9="Single", SUMIF($E$109:$E$110,$A151,$C$109:$C$110) + 0 + IF(COUNTIF($E$112:$X$112,$A151),$C$112,0), IF(Inputs!$C$9="Group", SUMIF($E$115:$E$116,$A151,$C$115:$C$116) + 0 + IF(COUNTIF($E$118:$X$118,$A151),$C$118,0), 0)), 0)</f>
        <v>0</v>
      </c>
      <c r="E151" s="240">
        <f>IF($A151 &lt;= Inputs!$C$5, IF(Inputs!$C$10 = "Yes", $C$128, IF(Inputs!$C$6 &lt;= 50, 'Standardised Costs'!$C$127, 'Standardised Costs'!$C$126)), 0)</f>
        <v>850</v>
      </c>
      <c r="F151" s="240">
        <f>IF(Inputs!$C$5 &gt;= 'Standardised Costs'!$A151, IF(Inputs!$C$9 = "Single", SUMIF($E$111:$E$111, $A151, $C$111:$C$111) + 0 + IF(COUNTIF($E$113:$X$113, $A151), $C$113, 0), IF(Inputs!$C$9 = "Group", SUMIF($E$117:$E$117, $A151, $C$117:$C$117) + 0 + IF(COUNTIF($E$119:$X$119, $A151), $C$119, 0), 0)), 0)</f>
        <v>0</v>
      </c>
      <c r="G151" s="240">
        <f t="shared" si="0"/>
        <v>864.29</v>
      </c>
      <c r="H151" s="162"/>
      <c r="I151" s="162"/>
      <c r="J151" s="162"/>
      <c r="K151" s="162"/>
      <c r="L151" s="163"/>
      <c r="M151" s="163"/>
      <c r="N151"/>
      <c r="O151"/>
      <c r="P151"/>
      <c r="Q151"/>
      <c r="R151"/>
      <c r="S151"/>
      <c r="T151"/>
      <c r="U151"/>
      <c r="V151"/>
      <c r="W151"/>
      <c r="X151"/>
    </row>
    <row r="152" spans="1:24" ht="18" customHeight="1" x14ac:dyDescent="0.25">
      <c r="A152" s="220" t="str">
        <f>IF(Inputs!B96&gt;0, Inputs!B96-1, "")</f>
        <v/>
      </c>
      <c r="B152" s="241"/>
      <c r="C152" s="240">
        <f>IF(Inputs!$C$5 &gt;= 'Standardised Costs'!$A152, IF(Inputs!$C$9 = "Single", MAX($C$123, Inputs!$C96 * 'Standardised Costs'!$C$125), MAX($C$124, Inputs!$C96 * 'Standardised Costs'!$C$125)), 0)</f>
        <v>14.29</v>
      </c>
      <c r="D152" s="240">
        <f>IF(Inputs!$C$5 &gt;= 'Standardised Costs'!$A152, IF(Inputs!$C$9="Single", SUMIF($E$109:$E$110,$A152,$C$109:$C$110) + 0 + IF(COUNTIF($E$112:$X$112,$A152),$C$112,0), IF(Inputs!$C$9="Group", SUMIF($E$115:$E$116,$A152,$C$115:$C$116) + 0 + IF(COUNTIF($E$118:$X$118,$A152),$C$118,0), 0)), 0)</f>
        <v>0</v>
      </c>
      <c r="E152" s="240">
        <f>IF($A152 &lt;= Inputs!$C$5, IF(Inputs!$C$10 = "Yes", $C$128, IF(Inputs!$C$6 &lt;= 50, 'Standardised Costs'!$C$127, 'Standardised Costs'!$C$126)), 0)</f>
        <v>850</v>
      </c>
      <c r="F152" s="240">
        <f>IF(Inputs!$C$5 &gt;= 'Standardised Costs'!$A152, IF(Inputs!$C$9 = "Single", SUMIF($E$111:$E$111, $A152, $C$111:$C$111) + 0 + IF(COUNTIF($E$113:$X$113, $A152), $C$113, 0), IF(Inputs!$C$9 = "Group", SUMIF($E$117:$E$117, $A152, $C$117:$C$117) + 0 + IF(COUNTIF($E$119:$X$119, $A152), $C$119, 0), 0)), 0)</f>
        <v>0</v>
      </c>
      <c r="G152" s="240">
        <f t="shared" si="0"/>
        <v>864.29</v>
      </c>
      <c r="H152" s="162"/>
      <c r="I152" s="162"/>
      <c r="J152" s="162"/>
      <c r="K152" s="162"/>
      <c r="L152" s="163"/>
      <c r="M152" s="163"/>
      <c r="N152"/>
      <c r="O152"/>
      <c r="P152"/>
      <c r="Q152"/>
      <c r="R152"/>
      <c r="S152"/>
      <c r="T152"/>
      <c r="U152"/>
      <c r="V152"/>
      <c r="W152"/>
      <c r="X152"/>
    </row>
    <row r="153" spans="1:24" ht="18" customHeight="1" x14ac:dyDescent="0.25">
      <c r="A153" s="242" t="s">
        <v>181</v>
      </c>
      <c r="B153" s="243">
        <f t="shared" ref="B153:G153" si="1">SUM(B132:B152)</f>
        <v>0</v>
      </c>
      <c r="C153" s="243">
        <f t="shared" si="1"/>
        <v>271.50999999999993</v>
      </c>
      <c r="D153" s="243">
        <f t="shared" si="1"/>
        <v>0</v>
      </c>
      <c r="E153" s="244">
        <f t="shared" si="1"/>
        <v>16150</v>
      </c>
      <c r="F153" s="245">
        <f t="shared" si="1"/>
        <v>0</v>
      </c>
      <c r="G153" s="245">
        <f t="shared" si="1"/>
        <v>16421.510000000006</v>
      </c>
      <c r="H153" s="162"/>
      <c r="I153" s="162"/>
      <c r="J153" s="162"/>
      <c r="K153" s="162"/>
      <c r="L153" s="163"/>
      <c r="M153" s="163"/>
      <c r="N153"/>
      <c r="O153"/>
      <c r="P153"/>
      <c r="Q153"/>
      <c r="R153"/>
      <c r="S153"/>
      <c r="T153"/>
      <c r="U153"/>
      <c r="V153"/>
      <c r="W153"/>
      <c r="X153"/>
    </row>
    <row r="154" spans="1:24" ht="18" customHeight="1" x14ac:dyDescent="0.25">
      <c r="A154"/>
      <c r="B154"/>
      <c r="C154"/>
      <c r="D154"/>
      <c r="E154"/>
      <c r="F154"/>
      <c r="G154"/>
      <c r="H154"/>
      <c r="I154"/>
      <c r="J154"/>
      <c r="K154"/>
      <c r="L154"/>
      <c r="M154"/>
      <c r="N154"/>
      <c r="O154"/>
      <c r="P154"/>
      <c r="Q154"/>
      <c r="R154"/>
      <c r="S154"/>
      <c r="T154"/>
      <c r="U154"/>
      <c r="V154"/>
      <c r="W154"/>
      <c r="X154"/>
    </row>
    <row r="155" spans="1:24" ht="15" customHeight="1" x14ac:dyDescent="0.25">
      <c r="A155" s="188" t="s">
        <v>504</v>
      </c>
      <c r="D155" s="187"/>
      <c r="E155" s="187"/>
      <c r="F155" s="187"/>
      <c r="G155" s="187"/>
      <c r="H155"/>
      <c r="I155"/>
      <c r="J155"/>
      <c r="K155"/>
      <c r="L155"/>
      <c r="M155"/>
      <c r="N155"/>
      <c r="O155"/>
      <c r="P155"/>
      <c r="Q155"/>
      <c r="R155"/>
      <c r="S155"/>
      <c r="T155"/>
      <c r="U155"/>
      <c r="V155"/>
      <c r="W155"/>
      <c r="X155"/>
    </row>
    <row r="156" spans="1:24" ht="48" customHeight="1" x14ac:dyDescent="0.25">
      <c r="A156" s="246" t="s">
        <v>505</v>
      </c>
      <c r="B156" s="247" t="s">
        <v>506</v>
      </c>
      <c r="C156" s="247" t="s">
        <v>507</v>
      </c>
      <c r="D156"/>
      <c r="E156"/>
      <c r="F156"/>
      <c r="G156"/>
      <c r="H156"/>
      <c r="I156"/>
      <c r="J156"/>
      <c r="K156"/>
      <c r="L156"/>
      <c r="M156"/>
      <c r="N156"/>
      <c r="O156"/>
      <c r="P156"/>
      <c r="Q156"/>
      <c r="R156"/>
      <c r="S156"/>
      <c r="T156"/>
      <c r="U156"/>
      <c r="V156"/>
      <c r="W156"/>
      <c r="X156"/>
    </row>
    <row r="157" spans="1:24" ht="18" customHeight="1" x14ac:dyDescent="0.25">
      <c r="A157" s="248" t="s">
        <v>177</v>
      </c>
      <c r="B157" s="248" t="s">
        <v>508</v>
      </c>
      <c r="C157" s="248" t="s">
        <v>509</v>
      </c>
      <c r="D157" s="248" t="s">
        <v>510</v>
      </c>
      <c r="E157" s="248" t="s">
        <v>511</v>
      </c>
      <c r="F157" s="187"/>
      <c r="G157" s="187"/>
      <c r="H157"/>
      <c r="I157"/>
      <c r="J157"/>
      <c r="K157"/>
      <c r="L157"/>
      <c r="M157"/>
      <c r="N157"/>
      <c r="O157"/>
      <c r="P157"/>
      <c r="Q157"/>
      <c r="R157"/>
      <c r="S157"/>
      <c r="T157"/>
      <c r="U157"/>
      <c r="V157"/>
      <c r="W157"/>
      <c r="X157"/>
    </row>
    <row r="158" spans="1:24" ht="18" customHeight="1" x14ac:dyDescent="0.25">
      <c r="A158" s="249">
        <v>1</v>
      </c>
      <c r="B158" s="250">
        <f>MAX($C$102,(A158-INT((A158-1)/'Income Calcs'!$E$17)*'Income Calcs'!$E$17)/'Income Calcs'!$E$17*'Income Calcs'!$J$17)</f>
        <v>35</v>
      </c>
      <c r="C158" s="250">
        <f>MAX($C$102,(A158-INT((A158-1)/'Income Calcs'!$E$18)*'Income Calcs'!$E$18)/'Income Calcs'!$E$18*'Income Calcs'!$J$18)</f>
        <v>35</v>
      </c>
      <c r="D158" s="250">
        <f>MAX($C$102,(A158-INT((A158-1)/'Income Calcs'!$E$19)*'Income Calcs'!$E$19)/'Income Calcs'!$E$19*'Income Calcs'!$J$19)</f>
        <v>35</v>
      </c>
      <c r="E158" s="251">
        <v>35</v>
      </c>
      <c r="F158"/>
      <c r="G158"/>
      <c r="H158"/>
      <c r="I158"/>
      <c r="J158"/>
      <c r="K158"/>
      <c r="L158"/>
      <c r="M158"/>
      <c r="N158"/>
      <c r="O158"/>
      <c r="P158"/>
      <c r="Q158"/>
      <c r="R158"/>
      <c r="S158"/>
      <c r="T158"/>
      <c r="U158"/>
      <c r="V158"/>
      <c r="W158"/>
      <c r="X158"/>
    </row>
    <row r="159" spans="1:24" ht="18" customHeight="1" x14ac:dyDescent="0.25">
      <c r="A159" s="249">
        <v>2</v>
      </c>
      <c r="B159" s="250">
        <f>MAX($C$102,(A159-INT((A159-1)/'Income Calcs'!$E$17)*'Income Calcs'!$E$17)/'Income Calcs'!$E$17*'Income Calcs'!$J$17)</f>
        <v>35</v>
      </c>
      <c r="C159" s="250">
        <f>MAX($C$102,(A159-INT((A159-1)/'Income Calcs'!$E$18)*'Income Calcs'!$E$18)/'Income Calcs'!$E$18*'Income Calcs'!$J$18)</f>
        <v>35</v>
      </c>
      <c r="D159" s="250">
        <f>MAX($C$102,(A159-INT((A159-1)/'Income Calcs'!$E$19)*'Income Calcs'!$E$19)/'Income Calcs'!$E$19*'Income Calcs'!$J$19)</f>
        <v>35</v>
      </c>
      <c r="E159" s="251">
        <v>35</v>
      </c>
      <c r="F159"/>
      <c r="G159"/>
      <c r="H159"/>
      <c r="I159"/>
      <c r="J159"/>
      <c r="K159"/>
      <c r="L159"/>
      <c r="M159"/>
      <c r="N159"/>
      <c r="O159"/>
      <c r="P159"/>
      <c r="Q159"/>
      <c r="R159"/>
      <c r="S159"/>
      <c r="T159"/>
      <c r="U159"/>
      <c r="V159"/>
      <c r="W159"/>
      <c r="X159"/>
    </row>
    <row r="160" spans="1:24" ht="18" customHeight="1" x14ac:dyDescent="0.25">
      <c r="A160" s="249">
        <v>3</v>
      </c>
      <c r="B160" s="250">
        <f>MAX($C$102,(A160-INT((A160-1)/'Income Calcs'!$E$17)*'Income Calcs'!$E$17)/'Income Calcs'!$E$17*'Income Calcs'!$J$17)</f>
        <v>35</v>
      </c>
      <c r="C160" s="250">
        <f>MAX($C$102,(A160-INT((A160-1)/'Income Calcs'!$E$18)*'Income Calcs'!$E$18)/'Income Calcs'!$E$18*'Income Calcs'!$J$18)</f>
        <v>35</v>
      </c>
      <c r="D160" s="250">
        <f>MAX($C$102,(A160-INT((A160-1)/'Income Calcs'!$E$19)*'Income Calcs'!$E$19)/'Income Calcs'!$E$19*'Income Calcs'!$J$19)</f>
        <v>35</v>
      </c>
      <c r="E160" s="251">
        <v>35</v>
      </c>
      <c r="F160"/>
      <c r="G160"/>
      <c r="H160"/>
      <c r="I160"/>
      <c r="J160"/>
      <c r="K160"/>
      <c r="L160"/>
      <c r="M160"/>
      <c r="N160"/>
      <c r="O160"/>
      <c r="P160"/>
      <c r="Q160"/>
      <c r="R160"/>
      <c r="S160"/>
      <c r="T160"/>
      <c r="U160"/>
      <c r="V160"/>
      <c r="W160"/>
      <c r="X160"/>
    </row>
    <row r="161" spans="1:24" ht="18" customHeight="1" x14ac:dyDescent="0.25">
      <c r="A161" s="249">
        <v>4</v>
      </c>
      <c r="B161" s="250">
        <f>MAX($C$102,(A161-INT((A161-1)/'Income Calcs'!$E$17)*'Income Calcs'!$E$17)/'Income Calcs'!$E$17*'Income Calcs'!$J$17)</f>
        <v>35</v>
      </c>
      <c r="C161" s="250">
        <f>MAX($C$102,(A161-INT((A161-1)/'Income Calcs'!$E$18)*'Income Calcs'!$E$18)/'Income Calcs'!$E$18*'Income Calcs'!$J$18)</f>
        <v>35</v>
      </c>
      <c r="D161" s="250">
        <f>MAX($C$102,(A161-INT((A161-1)/'Income Calcs'!$E$19)*'Income Calcs'!$E$19)/'Income Calcs'!$E$19*'Income Calcs'!$J$19)</f>
        <v>35</v>
      </c>
      <c r="E161" s="251">
        <v>35</v>
      </c>
      <c r="F161" s="162"/>
      <c r="G161" s="162"/>
      <c r="H161" s="162"/>
      <c r="I161" s="162"/>
      <c r="J161" s="162"/>
      <c r="K161" s="162"/>
      <c r="L161" s="163"/>
      <c r="M161" s="163"/>
      <c r="N161"/>
      <c r="O161"/>
      <c r="P161"/>
      <c r="Q161"/>
      <c r="R161"/>
      <c r="S161"/>
      <c r="T161"/>
      <c r="U161"/>
      <c r="V161"/>
      <c r="W161"/>
      <c r="X161"/>
    </row>
    <row r="162" spans="1:24" ht="18" customHeight="1" x14ac:dyDescent="0.25">
      <c r="A162" s="249">
        <v>5</v>
      </c>
      <c r="B162" s="250">
        <f>MAX($C$102,(A162-INT((A162-1)/'Income Calcs'!$E$17)*'Income Calcs'!$E$17)/'Income Calcs'!$E$17*'Income Calcs'!$J$17)</f>
        <v>35</v>
      </c>
      <c r="C162" s="250">
        <f>MAX($C$102,(A162-INT((A162-1)/'Income Calcs'!$E$18)*'Income Calcs'!$E$18)/'Income Calcs'!$E$18*'Income Calcs'!$J$18)</f>
        <v>35</v>
      </c>
      <c r="D162" s="250">
        <f>MAX($C$102,(A162-INT((A162-1)/'Income Calcs'!$E$19)*'Income Calcs'!$E$19)/'Income Calcs'!$E$19*'Income Calcs'!$J$19)</f>
        <v>35</v>
      </c>
      <c r="E162" s="251">
        <v>35</v>
      </c>
      <c r="F162" s="162"/>
      <c r="G162" s="162"/>
      <c r="H162" s="162"/>
      <c r="I162" s="162"/>
      <c r="J162" s="162"/>
      <c r="K162" s="162"/>
      <c r="L162" s="163"/>
      <c r="M162" s="163"/>
      <c r="N162"/>
      <c r="O162"/>
      <c r="P162"/>
      <c r="Q162"/>
      <c r="R162"/>
      <c r="S162"/>
      <c r="T162"/>
      <c r="U162"/>
      <c r="V162"/>
      <c r="W162"/>
      <c r="X162"/>
    </row>
    <row r="163" spans="1:24" ht="18" customHeight="1" x14ac:dyDescent="0.25">
      <c r="A163" s="249">
        <v>6</v>
      </c>
      <c r="B163" s="250">
        <f>MAX($C$102,(A163-INT((A163-1)/'Income Calcs'!$E$17)*'Income Calcs'!$E$17)/'Income Calcs'!$E$17*'Income Calcs'!$J$17)</f>
        <v>35</v>
      </c>
      <c r="C163" s="250">
        <f>MAX($C$102,(A163-INT((A163-1)/'Income Calcs'!$E$18)*'Income Calcs'!$E$18)/'Income Calcs'!$E$18*'Income Calcs'!$J$18)</f>
        <v>35</v>
      </c>
      <c r="D163" s="250">
        <f>MAX($C$102,(A163-INT((A163-1)/'Income Calcs'!$E$19)*'Income Calcs'!$E$19)/'Income Calcs'!$E$19*'Income Calcs'!$J$19)</f>
        <v>35</v>
      </c>
      <c r="E163" s="251">
        <v>35</v>
      </c>
      <c r="F163" s="162"/>
      <c r="G163" s="162"/>
      <c r="H163" s="162"/>
      <c r="I163" s="162"/>
      <c r="J163" s="162"/>
      <c r="K163" s="162"/>
      <c r="L163" s="163"/>
      <c r="M163" s="163"/>
      <c r="N163"/>
      <c r="O163"/>
      <c r="P163"/>
      <c r="Q163"/>
      <c r="R163"/>
      <c r="S163"/>
      <c r="T163"/>
      <c r="U163"/>
      <c r="V163"/>
      <c r="W163"/>
      <c r="X163"/>
    </row>
    <row r="164" spans="1:24" ht="18" customHeight="1" x14ac:dyDescent="0.25">
      <c r="A164" s="249">
        <v>7</v>
      </c>
      <c r="B164" s="250">
        <f>MAX($C$102,(A164-INT((A164-1)/'Income Calcs'!$E$17)*'Income Calcs'!$E$17)/'Income Calcs'!$E$17*'Income Calcs'!$J$17)</f>
        <v>35</v>
      </c>
      <c r="C164" s="250">
        <f>MAX($C$102,(A164-INT((A164-1)/'Income Calcs'!$E$18)*'Income Calcs'!$E$18)/'Income Calcs'!$E$18*'Income Calcs'!$J$18)</f>
        <v>35</v>
      </c>
      <c r="D164" s="250">
        <f>MAX($C$102,(A164-INT((A164-1)/'Income Calcs'!$E$19)*'Income Calcs'!$E$19)/'Income Calcs'!$E$19*'Income Calcs'!$J$19)</f>
        <v>35</v>
      </c>
      <c r="E164" s="251">
        <v>35</v>
      </c>
      <c r="F164" s="162"/>
      <c r="G164" s="162"/>
      <c r="H164" s="162"/>
      <c r="I164" s="162"/>
      <c r="J164" s="162"/>
      <c r="K164" s="162"/>
      <c r="L164" s="163"/>
      <c r="M164" s="163"/>
      <c r="N164"/>
      <c r="O164"/>
      <c r="P164"/>
      <c r="Q164"/>
      <c r="R164"/>
      <c r="S164"/>
      <c r="T164"/>
      <c r="U164"/>
      <c r="V164"/>
      <c r="W164"/>
      <c r="X164"/>
    </row>
    <row r="165" spans="1:24" ht="18" customHeight="1" x14ac:dyDescent="0.25">
      <c r="A165" s="249">
        <v>8</v>
      </c>
      <c r="B165" s="250">
        <f>MAX($C$102,(A165-INT((A165-1)/'Income Calcs'!$E$17)*'Income Calcs'!$E$17)/'Income Calcs'!$E$17*'Income Calcs'!$J$17)</f>
        <v>35</v>
      </c>
      <c r="C165" s="250">
        <f>MAX($C$102,(A165-INT((A165-1)/'Income Calcs'!$E$18)*'Income Calcs'!$E$18)/'Income Calcs'!$E$18*'Income Calcs'!$J$18)</f>
        <v>35</v>
      </c>
      <c r="D165" s="250">
        <f>MAX($C$102,(A165-INT((A165-1)/'Income Calcs'!$E$19)*'Income Calcs'!$E$19)/'Income Calcs'!$E$19*'Income Calcs'!$J$19)</f>
        <v>35</v>
      </c>
      <c r="E165" s="251">
        <v>35</v>
      </c>
      <c r="F165" s="162"/>
      <c r="G165" s="162"/>
      <c r="H165" s="162"/>
      <c r="I165" s="162"/>
      <c r="J165" s="162"/>
      <c r="K165" s="162"/>
      <c r="L165" s="163"/>
      <c r="M165" s="163"/>
      <c r="N165"/>
      <c r="O165"/>
      <c r="P165"/>
      <c r="Q165"/>
      <c r="R165"/>
      <c r="S165"/>
      <c r="T165"/>
      <c r="U165"/>
      <c r="V165"/>
      <c r="W165"/>
      <c r="X165"/>
    </row>
    <row r="166" spans="1:24" ht="18" customHeight="1" x14ac:dyDescent="0.25">
      <c r="A166" s="249">
        <v>9</v>
      </c>
      <c r="B166" s="250">
        <f>MAX($C$102,(A166-INT((A166-1)/'Income Calcs'!$E$17)*'Income Calcs'!$E$17)/'Income Calcs'!$E$17*'Income Calcs'!$J$17)</f>
        <v>35</v>
      </c>
      <c r="C166" s="250">
        <f>MAX($C$102,(A166-INT((A166-1)/'Income Calcs'!$E$18)*'Income Calcs'!$E$18)/'Income Calcs'!$E$18*'Income Calcs'!$J$18)</f>
        <v>35</v>
      </c>
      <c r="D166" s="250">
        <f>MAX($C$102,(A166-INT((A166-1)/'Income Calcs'!$E$19)*'Income Calcs'!$E$19)/'Income Calcs'!$E$19*'Income Calcs'!$J$19)</f>
        <v>35</v>
      </c>
      <c r="E166" s="251">
        <v>35</v>
      </c>
      <c r="F166" s="162"/>
      <c r="G166" s="162"/>
      <c r="H166" s="162"/>
      <c r="I166" s="162"/>
      <c r="J166" s="162"/>
      <c r="K166" s="162"/>
      <c r="L166" s="163"/>
      <c r="M166" s="163"/>
      <c r="N166"/>
      <c r="O166"/>
      <c r="P166"/>
      <c r="Q166"/>
      <c r="R166"/>
      <c r="S166"/>
      <c r="T166"/>
      <c r="U166"/>
      <c r="V166"/>
      <c r="W166"/>
      <c r="X166"/>
    </row>
    <row r="167" spans="1:24" ht="18" customHeight="1" x14ac:dyDescent="0.25">
      <c r="A167" s="249">
        <v>10</v>
      </c>
      <c r="B167" s="250">
        <f>MAX($C$102,(A167-INT((A167-1)/'Income Calcs'!$E$17)*'Income Calcs'!$E$17)/'Income Calcs'!$E$17*'Income Calcs'!$J$17)</f>
        <v>35</v>
      </c>
      <c r="C167" s="250">
        <f>MAX($C$102,(A167-INT((A167-1)/'Income Calcs'!$E$18)*'Income Calcs'!$E$18)/'Income Calcs'!$E$18*'Income Calcs'!$J$18)</f>
        <v>35</v>
      </c>
      <c r="D167" s="250">
        <f>MAX($C$102,(A167-INT((A167-1)/'Income Calcs'!$E$19)*'Income Calcs'!$E$19)/'Income Calcs'!$E$19*'Income Calcs'!$J$19)</f>
        <v>35</v>
      </c>
      <c r="E167" s="251">
        <v>35</v>
      </c>
      <c r="F167" s="162"/>
      <c r="G167" s="162"/>
      <c r="H167" s="162"/>
      <c r="I167" s="162"/>
      <c r="J167" s="162"/>
      <c r="K167" s="162"/>
      <c r="L167" s="163"/>
      <c r="M167" s="163"/>
      <c r="N167"/>
      <c r="O167"/>
      <c r="P167"/>
      <c r="Q167"/>
      <c r="R167"/>
      <c r="S167"/>
      <c r="T167"/>
      <c r="U167"/>
      <c r="V167"/>
      <c r="W167"/>
      <c r="X167"/>
    </row>
    <row r="168" spans="1:24" ht="18" customHeight="1" x14ac:dyDescent="0.25">
      <c r="A168" s="249">
        <v>11</v>
      </c>
      <c r="B168" s="250">
        <f>MAX($C$102,(A168-INT((A168-1)/'Income Calcs'!$E$17)*'Income Calcs'!$E$17)/'Income Calcs'!$E$17*'Income Calcs'!$J$17)</f>
        <v>35</v>
      </c>
      <c r="C168" s="250">
        <f>MAX($C$102,(A168-INT((A168-1)/'Income Calcs'!$E$18)*'Income Calcs'!$E$18)/'Income Calcs'!$E$18*'Income Calcs'!$J$18)</f>
        <v>35</v>
      </c>
      <c r="D168" s="250">
        <f>MAX($C$102,(A168-INT((A168-1)/'Income Calcs'!$E$19)*'Income Calcs'!$E$19)/'Income Calcs'!$E$19*'Income Calcs'!$J$19)</f>
        <v>35</v>
      </c>
      <c r="E168" s="251">
        <v>35</v>
      </c>
      <c r="F168" s="162"/>
      <c r="G168" s="162"/>
      <c r="H168" s="162"/>
      <c r="I168" s="162"/>
      <c r="J168" s="162"/>
      <c r="K168" s="162"/>
      <c r="L168" s="163"/>
      <c r="M168" s="163"/>
      <c r="N168"/>
      <c r="O168"/>
      <c r="P168"/>
      <c r="Q168"/>
      <c r="R168"/>
      <c r="S168"/>
      <c r="T168"/>
      <c r="U168"/>
      <c r="V168"/>
      <c r="W168"/>
      <c r="X168"/>
    </row>
    <row r="169" spans="1:24" ht="18" customHeight="1" x14ac:dyDescent="0.25">
      <c r="A169" s="249">
        <v>12</v>
      </c>
      <c r="B169" s="250">
        <f>MAX($C$102,(A169-INT((A169-1)/'Income Calcs'!$E$17)*'Income Calcs'!$E$17)/'Income Calcs'!$E$17*'Income Calcs'!$J$17)</f>
        <v>35</v>
      </c>
      <c r="C169" s="250">
        <f>MAX($C$102,(A169-INT((A169-1)/'Income Calcs'!$E$18)*'Income Calcs'!$E$18)/'Income Calcs'!$E$18*'Income Calcs'!$J$18)</f>
        <v>35</v>
      </c>
      <c r="D169" s="250">
        <f>MAX($C$102,(A169-INT((A169-1)/'Income Calcs'!$E$19)*'Income Calcs'!$E$19)/'Income Calcs'!$E$19*'Income Calcs'!$J$19)</f>
        <v>35</v>
      </c>
      <c r="E169" s="251">
        <v>35</v>
      </c>
      <c r="F169" s="162"/>
      <c r="G169" s="162"/>
      <c r="H169" s="162"/>
      <c r="I169" s="162"/>
      <c r="J169" s="162"/>
      <c r="K169" s="162"/>
      <c r="L169" s="163"/>
      <c r="M169" s="163"/>
      <c r="N169"/>
      <c r="O169"/>
      <c r="P169"/>
      <c r="Q169"/>
      <c r="R169"/>
      <c r="S169"/>
      <c r="T169"/>
      <c r="U169"/>
      <c r="V169"/>
      <c r="W169"/>
      <c r="X169"/>
    </row>
    <row r="170" spans="1:24" ht="18" customHeight="1" x14ac:dyDescent="0.25">
      <c r="A170" s="249">
        <v>13</v>
      </c>
      <c r="B170" s="250">
        <f>MAX($C$102,(A170-INT((A170-1)/'Income Calcs'!$E$17)*'Income Calcs'!$E$17)/'Income Calcs'!$E$17*'Income Calcs'!$J$17)</f>
        <v>35</v>
      </c>
      <c r="C170" s="250">
        <f>MAX($C$102,(A170-INT((A170-1)/'Income Calcs'!$E$18)*'Income Calcs'!$E$18)/'Income Calcs'!$E$18*'Income Calcs'!$J$18)</f>
        <v>35</v>
      </c>
      <c r="D170" s="250">
        <f>MAX($C$102,(A170-INT((A170-1)/'Income Calcs'!$E$19)*'Income Calcs'!$E$19)/'Income Calcs'!$E$19*'Income Calcs'!$J$19)</f>
        <v>35</v>
      </c>
      <c r="E170" s="251">
        <v>35</v>
      </c>
      <c r="F170" s="162"/>
      <c r="G170" s="162"/>
      <c r="H170" s="162"/>
      <c r="I170" s="162"/>
      <c r="J170" s="162"/>
      <c r="K170" s="162"/>
      <c r="L170" s="163"/>
      <c r="M170" s="163"/>
      <c r="N170"/>
      <c r="O170"/>
      <c r="P170"/>
      <c r="Q170"/>
      <c r="R170"/>
      <c r="S170"/>
      <c r="T170"/>
      <c r="U170"/>
      <c r="V170"/>
      <c r="W170"/>
      <c r="X170"/>
    </row>
    <row r="171" spans="1:24" ht="18" customHeight="1" x14ac:dyDescent="0.25">
      <c r="A171" s="249">
        <v>14</v>
      </c>
      <c r="B171" s="250">
        <f>MAX($C$102,(A171-INT((A171-1)/'Income Calcs'!$E$17)*'Income Calcs'!$E$17)/'Income Calcs'!$E$17*'Income Calcs'!$J$17)</f>
        <v>35</v>
      </c>
      <c r="C171" s="250">
        <f>MAX($C$102,(A171-INT((A171-1)/'Income Calcs'!$E$18)*'Income Calcs'!$E$18)/'Income Calcs'!$E$18*'Income Calcs'!$J$18)</f>
        <v>35</v>
      </c>
      <c r="D171" s="250">
        <f>MAX($C$102,(A171-INT((A171-1)/'Income Calcs'!$E$19)*'Income Calcs'!$E$19)/'Income Calcs'!$E$19*'Income Calcs'!$J$19)</f>
        <v>35</v>
      </c>
      <c r="E171" s="251">
        <v>35</v>
      </c>
      <c r="F171" s="162"/>
      <c r="G171" s="162"/>
      <c r="H171" s="162"/>
      <c r="I171" s="162"/>
      <c r="J171" s="162"/>
      <c r="K171" s="162"/>
      <c r="L171" s="163"/>
      <c r="M171" s="163"/>
      <c r="N171"/>
      <c r="O171"/>
      <c r="P171"/>
      <c r="Q171"/>
      <c r="R171"/>
      <c r="S171"/>
      <c r="T171"/>
      <c r="U171"/>
      <c r="V171"/>
      <c r="W171"/>
      <c r="X171"/>
    </row>
    <row r="172" spans="1:24" ht="18" customHeight="1" x14ac:dyDescent="0.25">
      <c r="A172" s="249">
        <v>15</v>
      </c>
      <c r="B172" s="250">
        <f>MAX($C$102,(A172-INT((A172-1)/'Income Calcs'!$E$17)*'Income Calcs'!$E$17)/'Income Calcs'!$E$17*'Income Calcs'!$J$17)</f>
        <v>35</v>
      </c>
      <c r="C172" s="250">
        <f>MAX($C$102,(A172-INT((A172-1)/'Income Calcs'!$E$18)*'Income Calcs'!$E$18)/'Income Calcs'!$E$18*'Income Calcs'!$J$18)</f>
        <v>35</v>
      </c>
      <c r="D172" s="250">
        <f>MAX($C$102,(A172-INT((A172-1)/'Income Calcs'!$E$19)*'Income Calcs'!$E$19)/'Income Calcs'!$E$19*'Income Calcs'!$J$19)</f>
        <v>35</v>
      </c>
      <c r="E172" s="251">
        <v>35</v>
      </c>
      <c r="F172" s="162"/>
      <c r="G172" s="162"/>
      <c r="H172" s="162"/>
      <c r="I172" s="162"/>
      <c r="J172" s="162"/>
      <c r="K172" s="162"/>
      <c r="L172" s="163"/>
      <c r="M172" s="163"/>
      <c r="N172"/>
      <c r="O172"/>
      <c r="P172"/>
      <c r="Q172"/>
      <c r="R172"/>
      <c r="S172"/>
      <c r="T172"/>
      <c r="U172"/>
      <c r="V172"/>
      <c r="W172"/>
      <c r="X172"/>
    </row>
    <row r="173" spans="1:24" ht="18" customHeight="1" x14ac:dyDescent="0.25">
      <c r="A173" s="249">
        <v>16</v>
      </c>
      <c r="B173" s="250">
        <f>MAX($C$102,(A173-INT((A173-1)/'Income Calcs'!$E$17)*'Income Calcs'!$E$17)/'Income Calcs'!$E$17*'Income Calcs'!$J$17)</f>
        <v>35</v>
      </c>
      <c r="C173" s="250">
        <f>MAX($C$102,(A173-INT((A173-1)/'Income Calcs'!$E$18)*'Income Calcs'!$E$18)/'Income Calcs'!$E$18*'Income Calcs'!$J$18)</f>
        <v>35</v>
      </c>
      <c r="D173" s="250">
        <f>MAX($C$102,(A173-INT((A173-1)/'Income Calcs'!$E$19)*'Income Calcs'!$E$19)/'Income Calcs'!$E$19*'Income Calcs'!$J$19)</f>
        <v>35</v>
      </c>
      <c r="E173" s="251">
        <v>35</v>
      </c>
      <c r="F173" s="162"/>
      <c r="G173" s="162"/>
      <c r="H173" s="162"/>
      <c r="I173" s="162"/>
      <c r="J173" s="162"/>
      <c r="K173" s="162"/>
      <c r="L173" s="163"/>
      <c r="M173" s="163"/>
      <c r="N173"/>
      <c r="O173"/>
      <c r="P173"/>
      <c r="Q173"/>
      <c r="R173"/>
      <c r="S173"/>
      <c r="T173"/>
      <c r="U173"/>
      <c r="V173"/>
      <c r="W173"/>
      <c r="X173"/>
    </row>
    <row r="174" spans="1:24" ht="18" customHeight="1" x14ac:dyDescent="0.25">
      <c r="A174" s="249">
        <v>17</v>
      </c>
      <c r="B174" s="250">
        <f>MAX($C$102,(A174-INT((A174-1)/'Income Calcs'!$E$17)*'Income Calcs'!$E$17)/'Income Calcs'!$E$17*'Income Calcs'!$J$17)</f>
        <v>36.909572368421053</v>
      </c>
      <c r="C174" s="250">
        <f>MAX($C$102,(A174-INT((A174-1)/'Income Calcs'!$E$18)*'Income Calcs'!$E$18)/'Income Calcs'!$E$18*'Income Calcs'!$J$18)</f>
        <v>35</v>
      </c>
      <c r="D174" s="250">
        <f>MAX($C$102,(A174-INT((A174-1)/'Income Calcs'!$E$19)*'Income Calcs'!$E$19)/'Income Calcs'!$E$19*'Income Calcs'!$J$19)</f>
        <v>35</v>
      </c>
      <c r="E174" s="251">
        <v>35</v>
      </c>
      <c r="F174" s="162"/>
      <c r="G174" s="162"/>
      <c r="H174" s="162"/>
      <c r="I174" s="162"/>
      <c r="J174" s="162"/>
      <c r="K174" s="162"/>
      <c r="L174" s="163"/>
      <c r="M174" s="163"/>
      <c r="N174"/>
      <c r="O174"/>
      <c r="P174"/>
      <c r="Q174"/>
      <c r="R174"/>
      <c r="S174"/>
      <c r="T174"/>
      <c r="U174"/>
      <c r="V174"/>
      <c r="W174"/>
      <c r="X174"/>
    </row>
    <row r="175" spans="1:24" ht="18" customHeight="1" x14ac:dyDescent="0.25">
      <c r="A175" s="249">
        <v>18</v>
      </c>
      <c r="B175" s="250">
        <f>MAX($C$102,(A175-INT((A175-1)/'Income Calcs'!$E$17)*'Income Calcs'!$E$17)/'Income Calcs'!$E$17*'Income Calcs'!$J$17)</f>
        <v>39.080723684210525</v>
      </c>
      <c r="C175" s="250">
        <f>MAX($C$102,(A175-INT((A175-1)/'Income Calcs'!$E$18)*'Income Calcs'!$E$18)/'Income Calcs'!$E$18*'Income Calcs'!$J$18)</f>
        <v>35</v>
      </c>
      <c r="D175" s="250">
        <f>MAX($C$102,(A175-INT((A175-1)/'Income Calcs'!$E$19)*'Income Calcs'!$E$19)/'Income Calcs'!$E$19*'Income Calcs'!$J$19)</f>
        <v>35</v>
      </c>
      <c r="E175" s="251">
        <v>35</v>
      </c>
      <c r="F175" s="162"/>
      <c r="G175" s="162"/>
      <c r="H175" s="162"/>
      <c r="I175" s="162"/>
      <c r="J175" s="162"/>
      <c r="K175" s="162"/>
      <c r="L175" s="163"/>
      <c r="M175" s="163"/>
      <c r="N175"/>
      <c r="O175"/>
      <c r="P175"/>
      <c r="Q175"/>
      <c r="R175"/>
      <c r="S175"/>
      <c r="T175"/>
      <c r="U175"/>
      <c r="V175"/>
      <c r="W175"/>
      <c r="X175"/>
    </row>
    <row r="176" spans="1:24" ht="18" customHeight="1" x14ac:dyDescent="0.25">
      <c r="A176" s="249">
        <v>19</v>
      </c>
      <c r="B176" s="250">
        <f>MAX($C$102,(A176-INT((A176-1)/'Income Calcs'!$E$17)*'Income Calcs'!$E$17)/'Income Calcs'!$E$17*'Income Calcs'!$J$17)</f>
        <v>41.251874999999998</v>
      </c>
      <c r="C176" s="250">
        <f>MAX($C$102,(A176-INT((A176-1)/'Income Calcs'!$E$18)*'Income Calcs'!$E$18)/'Income Calcs'!$E$18*'Income Calcs'!$J$18)</f>
        <v>35</v>
      </c>
      <c r="D176" s="250">
        <f>MAX($C$102,(A176-INT((A176-1)/'Income Calcs'!$E$19)*'Income Calcs'!$E$19)/'Income Calcs'!$E$19*'Income Calcs'!$J$19)</f>
        <v>35</v>
      </c>
      <c r="E176" s="251">
        <v>35</v>
      </c>
      <c r="F176" s="162"/>
      <c r="G176" s="162"/>
      <c r="H176" s="162"/>
      <c r="I176" s="162"/>
      <c r="J176" s="162"/>
      <c r="K176" s="162"/>
      <c r="L176" s="163"/>
      <c r="M176" s="163"/>
      <c r="N176"/>
      <c r="O176"/>
      <c r="P176"/>
      <c r="Q176"/>
      <c r="R176"/>
      <c r="S176"/>
      <c r="T176"/>
      <c r="U176"/>
      <c r="V176"/>
      <c r="W176"/>
      <c r="X176"/>
    </row>
    <row r="177" spans="1:24" ht="18" customHeight="1" x14ac:dyDescent="0.25">
      <c r="A177" s="249">
        <v>20</v>
      </c>
      <c r="B177" s="250">
        <f>MAX($C$102,(A177-INT((A177-1)/'Income Calcs'!$E$17)*'Income Calcs'!$E$17)/'Income Calcs'!$E$17*'Income Calcs'!$J$17)</f>
        <v>43.423026315789471</v>
      </c>
      <c r="C177" s="250">
        <f>MAX($C$102,(A177-INT((A177-1)/'Income Calcs'!$E$18)*'Income Calcs'!$E$18)/'Income Calcs'!$E$18*'Income Calcs'!$J$18)</f>
        <v>35</v>
      </c>
      <c r="D177" s="250">
        <f>MAX($C$102,(A177-INT((A177-1)/'Income Calcs'!$E$19)*'Income Calcs'!$E$19)/'Income Calcs'!$E$19*'Income Calcs'!$J$19)</f>
        <v>35</v>
      </c>
      <c r="E177" s="251">
        <v>35</v>
      </c>
      <c r="F177" s="162"/>
      <c r="G177" s="162"/>
      <c r="H177" s="162"/>
      <c r="I177" s="162"/>
      <c r="J177" s="162"/>
      <c r="K177" s="162"/>
      <c r="L177" s="163"/>
      <c r="M177" s="163"/>
      <c r="N177"/>
      <c r="O177"/>
      <c r="P177"/>
      <c r="Q177"/>
      <c r="R177"/>
      <c r="S177"/>
      <c r="T177"/>
      <c r="U177"/>
      <c r="V177"/>
      <c r="W177"/>
      <c r="X177"/>
    </row>
    <row r="178" spans="1:24" ht="18" customHeight="1" x14ac:dyDescent="0.25">
      <c r="A178" s="249">
        <v>21</v>
      </c>
      <c r="B178" s="250">
        <f>MAX($C$102,(A178-INT((A178-1)/'Income Calcs'!$E$17)*'Income Calcs'!$E$17)/'Income Calcs'!$E$17*'Income Calcs'!$J$17)</f>
        <v>45.594177631578951</v>
      </c>
      <c r="C178" s="250">
        <f>MAX($C$102,(A178-INT((A178-1)/'Income Calcs'!$E$18)*'Income Calcs'!$E$18)/'Income Calcs'!$E$18*'Income Calcs'!$J$18)</f>
        <v>35</v>
      </c>
      <c r="D178" s="250">
        <f>MAX($C$102,(A178-INT((A178-1)/'Income Calcs'!$E$19)*'Income Calcs'!$E$19)/'Income Calcs'!$E$19*'Income Calcs'!$J$19)</f>
        <v>35</v>
      </c>
      <c r="E178" s="251">
        <v>35</v>
      </c>
      <c r="F178" s="162"/>
      <c r="G178" s="162"/>
      <c r="H178" s="162"/>
      <c r="I178" s="162"/>
      <c r="J178" s="162"/>
      <c r="K178" s="162"/>
      <c r="L178" s="163"/>
      <c r="M178" s="163"/>
      <c r="N178"/>
      <c r="O178"/>
      <c r="P178"/>
      <c r="Q178"/>
      <c r="R178"/>
      <c r="S178"/>
      <c r="T178"/>
      <c r="U178"/>
      <c r="V178"/>
      <c r="W178"/>
      <c r="X178"/>
    </row>
    <row r="179" spans="1:24" ht="18" customHeight="1" x14ac:dyDescent="0.25">
      <c r="A179" s="249">
        <v>22</v>
      </c>
      <c r="B179" s="250">
        <f>MAX($C$102,(A179-INT((A179-1)/'Income Calcs'!$E$17)*'Income Calcs'!$E$17)/'Income Calcs'!$E$17*'Income Calcs'!$J$17)</f>
        <v>47.765328947368424</v>
      </c>
      <c r="C179" s="250">
        <f>MAX($C$102,(A179-INT((A179-1)/'Income Calcs'!$E$18)*'Income Calcs'!$E$18)/'Income Calcs'!$E$18*'Income Calcs'!$J$18)</f>
        <v>35</v>
      </c>
      <c r="D179" s="250">
        <f>MAX($C$102,(A179-INT((A179-1)/'Income Calcs'!$E$19)*'Income Calcs'!$E$19)/'Income Calcs'!$E$19*'Income Calcs'!$J$19)</f>
        <v>35</v>
      </c>
      <c r="E179" s="251">
        <v>35</v>
      </c>
      <c r="F179" s="162"/>
      <c r="G179" s="162"/>
      <c r="H179" s="162"/>
      <c r="I179" s="162"/>
      <c r="J179" s="162"/>
      <c r="K179" s="162"/>
      <c r="L179" s="163"/>
      <c r="M179" s="163"/>
      <c r="N179"/>
      <c r="O179"/>
      <c r="P179"/>
      <c r="Q179"/>
      <c r="R179"/>
      <c r="S179"/>
      <c r="T179"/>
      <c r="U179"/>
      <c r="V179"/>
      <c r="W179"/>
      <c r="X179"/>
    </row>
    <row r="180" spans="1:24" ht="18" customHeight="1" x14ac:dyDescent="0.25">
      <c r="A180" s="249">
        <v>23</v>
      </c>
      <c r="B180" s="250">
        <f>MAX($C$102,(A180-INT((A180-1)/'Income Calcs'!$E$17)*'Income Calcs'!$E$17)/'Income Calcs'!$E$17*'Income Calcs'!$J$17)</f>
        <v>49.93648026315789</v>
      </c>
      <c r="C180" s="250">
        <f>MAX($C$102,(A180-INT((A180-1)/'Income Calcs'!$E$18)*'Income Calcs'!$E$18)/'Income Calcs'!$E$18*'Income Calcs'!$J$18)</f>
        <v>35</v>
      </c>
      <c r="D180" s="250">
        <f>MAX($C$102,(A180-INT((A180-1)/'Income Calcs'!$E$19)*'Income Calcs'!$E$19)/'Income Calcs'!$E$19*'Income Calcs'!$J$19)</f>
        <v>35</v>
      </c>
      <c r="E180" s="251">
        <v>35</v>
      </c>
      <c r="F180" s="162"/>
      <c r="G180" s="162"/>
      <c r="H180" s="162"/>
      <c r="I180" s="162"/>
      <c r="J180" s="162"/>
      <c r="K180" s="162"/>
      <c r="L180" s="163"/>
      <c r="M180" s="163"/>
      <c r="N180"/>
      <c r="O180"/>
      <c r="P180"/>
      <c r="Q180"/>
      <c r="R180"/>
      <c r="S180"/>
      <c r="T180"/>
      <c r="U180"/>
      <c r="V180"/>
      <c r="W180"/>
      <c r="X180"/>
    </row>
    <row r="181" spans="1:24" ht="18" customHeight="1" x14ac:dyDescent="0.25">
      <c r="A181" s="249">
        <v>24</v>
      </c>
      <c r="B181" s="250">
        <f>MAX($C$102,(A181-INT((A181-1)/'Income Calcs'!$E$17)*'Income Calcs'!$E$17)/'Income Calcs'!$E$17*'Income Calcs'!$J$17)</f>
        <v>52.107631578947363</v>
      </c>
      <c r="C181" s="250">
        <f>MAX($C$102,(A181-INT((A181-1)/'Income Calcs'!$E$18)*'Income Calcs'!$E$18)/'Income Calcs'!$E$18*'Income Calcs'!$J$18)</f>
        <v>35</v>
      </c>
      <c r="D181" s="250">
        <f>MAX($C$102,(A181-INT((A181-1)/'Income Calcs'!$E$19)*'Income Calcs'!$E$19)/'Income Calcs'!$E$19*'Income Calcs'!$J$19)</f>
        <v>35.427</v>
      </c>
      <c r="E181" s="251">
        <v>35</v>
      </c>
      <c r="F181" s="162"/>
      <c r="G181" s="162"/>
      <c r="H181" s="162"/>
      <c r="I181" s="162"/>
      <c r="J181" s="162"/>
      <c r="K181" s="162"/>
      <c r="L181" s="163"/>
      <c r="M181" s="163"/>
      <c r="N181"/>
      <c r="O181"/>
      <c r="P181"/>
      <c r="Q181"/>
      <c r="R181"/>
      <c r="S181"/>
      <c r="T181"/>
      <c r="U181"/>
      <c r="V181"/>
      <c r="W181"/>
      <c r="X181"/>
    </row>
    <row r="182" spans="1:24" ht="18" customHeight="1" x14ac:dyDescent="0.25">
      <c r="A182" s="249">
        <v>25</v>
      </c>
      <c r="B182" s="250">
        <f>MAX($C$102,(A182-INT((A182-1)/'Income Calcs'!$E$17)*'Income Calcs'!$E$17)/'Income Calcs'!$E$17*'Income Calcs'!$J$17)</f>
        <v>54.278782894736842</v>
      </c>
      <c r="C182" s="250">
        <f>MAX($C$102,(A182-INT((A182-1)/'Income Calcs'!$E$18)*'Income Calcs'!$E$18)/'Income Calcs'!$E$18*'Income Calcs'!$J$18)</f>
        <v>35</v>
      </c>
      <c r="D182" s="250">
        <f>MAX($C$102,(A182-INT((A182-1)/'Income Calcs'!$E$19)*'Income Calcs'!$E$19)/'Income Calcs'!$E$19*'Income Calcs'!$J$19)</f>
        <v>36.903125000000003</v>
      </c>
      <c r="E182" s="251">
        <v>35</v>
      </c>
      <c r="F182" s="162"/>
      <c r="G182" s="162"/>
      <c r="H182" s="162"/>
      <c r="I182" s="162"/>
      <c r="J182" s="162"/>
      <c r="K182" s="162"/>
      <c r="L182" s="163"/>
      <c r="M182" s="163"/>
      <c r="N182"/>
      <c r="O182"/>
      <c r="P182"/>
      <c r="Q182"/>
      <c r="R182"/>
      <c r="S182"/>
      <c r="T182"/>
      <c r="U182"/>
      <c r="V182"/>
      <c r="W182"/>
      <c r="X182"/>
    </row>
    <row r="183" spans="1:24" ht="18" customHeight="1" x14ac:dyDescent="0.25">
      <c r="A183" s="249">
        <v>26</v>
      </c>
      <c r="B183" s="250">
        <f>MAX($C$102,(A183-INT((A183-1)/'Income Calcs'!$E$17)*'Income Calcs'!$E$17)/'Income Calcs'!$E$17*'Income Calcs'!$J$17)</f>
        <v>56.449934210526315</v>
      </c>
      <c r="C183" s="250">
        <f>MAX($C$102,(A183-INT((A183-1)/'Income Calcs'!$E$18)*'Income Calcs'!$E$18)/'Income Calcs'!$E$18*'Income Calcs'!$J$18)</f>
        <v>35</v>
      </c>
      <c r="D183" s="250">
        <f>MAX($C$102,(A183-INT((A183-1)/'Income Calcs'!$E$19)*'Income Calcs'!$E$19)/'Income Calcs'!$E$19*'Income Calcs'!$J$19)</f>
        <v>38.379249999999999</v>
      </c>
      <c r="E183" s="251">
        <v>35</v>
      </c>
      <c r="F183" s="162"/>
      <c r="G183" s="162"/>
      <c r="H183" s="162"/>
      <c r="I183" s="162"/>
      <c r="J183" s="162"/>
      <c r="K183" s="162"/>
      <c r="L183" s="163"/>
      <c r="M183" s="163"/>
      <c r="N183"/>
      <c r="O183"/>
      <c r="P183"/>
      <c r="Q183"/>
      <c r="R183"/>
      <c r="S183"/>
      <c r="T183"/>
      <c r="U183"/>
      <c r="V183"/>
      <c r="W183"/>
      <c r="X183"/>
    </row>
    <row r="184" spans="1:24" ht="18" customHeight="1" x14ac:dyDescent="0.25">
      <c r="A184" s="249">
        <v>27</v>
      </c>
      <c r="B184" s="250">
        <f>MAX($C$102,(A184-INT((A184-1)/'Income Calcs'!$E$17)*'Income Calcs'!$E$17)/'Income Calcs'!$E$17*'Income Calcs'!$J$17)</f>
        <v>58.621085526315788</v>
      </c>
      <c r="C184" s="250">
        <f>MAX($C$102,(A184-INT((A184-1)/'Income Calcs'!$E$18)*'Income Calcs'!$E$18)/'Income Calcs'!$E$18*'Income Calcs'!$J$18)</f>
        <v>35</v>
      </c>
      <c r="D184" s="250">
        <f>MAX($C$102,(A184-INT((A184-1)/'Income Calcs'!$E$19)*'Income Calcs'!$E$19)/'Income Calcs'!$E$19*'Income Calcs'!$J$19)</f>
        <v>39.855375000000002</v>
      </c>
      <c r="E184" s="251">
        <v>35</v>
      </c>
      <c r="F184" s="162"/>
      <c r="G184" s="162"/>
      <c r="H184" s="162"/>
      <c r="I184" s="162"/>
      <c r="J184" s="162"/>
      <c r="K184" s="162"/>
      <c r="L184" s="163"/>
      <c r="M184" s="163"/>
      <c r="N184"/>
      <c r="O184"/>
      <c r="P184"/>
      <c r="Q184"/>
      <c r="R184"/>
      <c r="S184"/>
      <c r="T184"/>
      <c r="U184"/>
      <c r="V184"/>
      <c r="W184"/>
      <c r="X184"/>
    </row>
    <row r="185" spans="1:24" ht="18" customHeight="1" x14ac:dyDescent="0.25">
      <c r="A185" s="249">
        <v>28</v>
      </c>
      <c r="B185" s="250">
        <f>MAX($C$102,(A185-INT((A185-1)/'Income Calcs'!$E$17)*'Income Calcs'!$E$17)/'Income Calcs'!$E$17*'Income Calcs'!$J$17)</f>
        <v>60.792236842105254</v>
      </c>
      <c r="C185" s="250">
        <f>MAX($C$102,(A185-INT((A185-1)/'Income Calcs'!$E$18)*'Income Calcs'!$E$18)/'Income Calcs'!$E$18*'Income Calcs'!$J$18)</f>
        <v>35</v>
      </c>
      <c r="D185" s="250">
        <f>MAX($C$102,(A185-INT((A185-1)/'Income Calcs'!$E$19)*'Income Calcs'!$E$19)/'Income Calcs'!$E$19*'Income Calcs'!$J$19)</f>
        <v>41.331499999999998</v>
      </c>
      <c r="E185" s="251">
        <v>35</v>
      </c>
      <c r="F185" s="162"/>
      <c r="G185" s="162"/>
      <c r="H185" s="162"/>
      <c r="I185" s="162"/>
      <c r="J185" s="162"/>
      <c r="K185" s="162"/>
      <c r="L185" s="163"/>
      <c r="M185" s="163"/>
      <c r="N185"/>
      <c r="O185"/>
      <c r="P185"/>
      <c r="Q185"/>
      <c r="R185"/>
      <c r="S185"/>
      <c r="T185"/>
      <c r="U185"/>
      <c r="V185"/>
      <c r="W185"/>
      <c r="X185"/>
    </row>
    <row r="186" spans="1:24" ht="18" customHeight="1" x14ac:dyDescent="0.25">
      <c r="A186" s="249">
        <v>29</v>
      </c>
      <c r="B186" s="250">
        <f>MAX($C$102,(A186-INT((A186-1)/'Income Calcs'!$E$17)*'Income Calcs'!$E$17)/'Income Calcs'!$E$17*'Income Calcs'!$J$17)</f>
        <v>62.963388157894741</v>
      </c>
      <c r="C186" s="250">
        <f>MAX($C$102,(A186-INT((A186-1)/'Income Calcs'!$E$18)*'Income Calcs'!$E$18)/'Income Calcs'!$E$18*'Income Calcs'!$J$18)</f>
        <v>35</v>
      </c>
      <c r="D186" s="250">
        <f>MAX($C$102,(A186-INT((A186-1)/'Income Calcs'!$E$19)*'Income Calcs'!$E$19)/'Income Calcs'!$E$19*'Income Calcs'!$J$19)</f>
        <v>42.807625000000002</v>
      </c>
      <c r="E186" s="251">
        <v>35</v>
      </c>
      <c r="F186" s="162"/>
      <c r="G186" s="162"/>
      <c r="H186" s="162"/>
      <c r="I186" s="162"/>
      <c r="J186" s="162"/>
      <c r="K186" s="162"/>
      <c r="L186" s="163"/>
      <c r="M186" s="163"/>
      <c r="N186"/>
      <c r="O186"/>
      <c r="P186"/>
      <c r="Q186"/>
      <c r="R186"/>
      <c r="S186"/>
      <c r="T186"/>
      <c r="U186"/>
      <c r="V186"/>
      <c r="W186"/>
      <c r="X186"/>
    </row>
    <row r="187" spans="1:24" ht="18" customHeight="1" x14ac:dyDescent="0.25">
      <c r="A187" s="249">
        <v>30</v>
      </c>
      <c r="B187" s="250">
        <f>MAX($C$102,(A187-INT((A187-1)/'Income Calcs'!$E$17)*'Income Calcs'!$E$17)/'Income Calcs'!$E$17*'Income Calcs'!$J$17)</f>
        <v>65.134539473684214</v>
      </c>
      <c r="C187" s="250">
        <f>MAX($C$102,(A187-INT((A187-1)/'Income Calcs'!$E$18)*'Income Calcs'!$E$18)/'Income Calcs'!$E$18*'Income Calcs'!$J$18)</f>
        <v>35</v>
      </c>
      <c r="D187" s="250">
        <f>MAX($C$102,(A187-INT((A187-1)/'Income Calcs'!$E$19)*'Income Calcs'!$E$19)/'Income Calcs'!$E$19*'Income Calcs'!$J$19)</f>
        <v>44.283749999999998</v>
      </c>
      <c r="E187" s="251">
        <v>35</v>
      </c>
      <c r="F187" s="162"/>
      <c r="G187" s="162"/>
      <c r="H187" s="162"/>
      <c r="I187" s="162"/>
      <c r="J187" s="162"/>
      <c r="K187" s="162"/>
      <c r="L187" s="163"/>
      <c r="M187" s="163"/>
      <c r="N187"/>
      <c r="O187"/>
      <c r="P187"/>
      <c r="Q187"/>
      <c r="R187"/>
      <c r="S187"/>
      <c r="T187"/>
      <c r="U187"/>
      <c r="V187"/>
      <c r="W187"/>
      <c r="X187"/>
    </row>
    <row r="188" spans="1:24" ht="18" customHeight="1" x14ac:dyDescent="0.25">
      <c r="A188" s="249">
        <v>31</v>
      </c>
      <c r="B188" s="250">
        <f>MAX($C$102,(A188-INT((A188-1)/'Income Calcs'!$E$17)*'Income Calcs'!$E$17)/'Income Calcs'!$E$17*'Income Calcs'!$J$17)</f>
        <v>67.305690789473687</v>
      </c>
      <c r="C188" s="250">
        <f>MAX($C$102,(A188-INT((A188-1)/'Income Calcs'!$E$18)*'Income Calcs'!$E$18)/'Income Calcs'!$E$18*'Income Calcs'!$J$18)</f>
        <v>35</v>
      </c>
      <c r="D188" s="250">
        <f>MAX($C$102,(A188-INT((A188-1)/'Income Calcs'!$E$19)*'Income Calcs'!$E$19)/'Income Calcs'!$E$19*'Income Calcs'!$J$19)</f>
        <v>45.759875000000001</v>
      </c>
      <c r="E188" s="251">
        <v>35</v>
      </c>
      <c r="F188" s="162"/>
      <c r="G188" s="162"/>
      <c r="H188" s="162"/>
      <c r="I188" s="162"/>
      <c r="J188" s="162"/>
      <c r="K188" s="162"/>
      <c r="L188" s="163"/>
      <c r="M188" s="163"/>
      <c r="N188"/>
      <c r="O188"/>
      <c r="P188"/>
      <c r="Q188"/>
      <c r="R188"/>
      <c r="S188"/>
      <c r="T188"/>
      <c r="U188"/>
      <c r="V188"/>
      <c r="W188"/>
      <c r="X188"/>
    </row>
    <row r="189" spans="1:24" ht="18" customHeight="1" x14ac:dyDescent="0.25">
      <c r="A189" s="249">
        <v>32</v>
      </c>
      <c r="B189" s="250">
        <f>MAX($C$102,(A189-INT((A189-1)/'Income Calcs'!$E$17)*'Income Calcs'!$E$17)/'Income Calcs'!$E$17*'Income Calcs'!$J$17)</f>
        <v>69.476842105263145</v>
      </c>
      <c r="C189" s="250">
        <f>MAX($C$102,(A189-INT((A189-1)/'Income Calcs'!$E$18)*'Income Calcs'!$E$18)/'Income Calcs'!$E$18*'Income Calcs'!$J$18)</f>
        <v>35</v>
      </c>
      <c r="D189" s="250">
        <f>MAX($C$102,(A189-INT((A189-1)/'Income Calcs'!$E$19)*'Income Calcs'!$E$19)/'Income Calcs'!$E$19*'Income Calcs'!$J$19)</f>
        <v>47.235999999999997</v>
      </c>
      <c r="E189" s="251">
        <v>35</v>
      </c>
      <c r="F189" s="162"/>
      <c r="G189" s="162"/>
      <c r="H189" s="162"/>
      <c r="I189" s="162"/>
      <c r="J189" s="162"/>
      <c r="K189" s="162"/>
      <c r="L189" s="163"/>
      <c r="M189" s="163"/>
      <c r="N189"/>
      <c r="O189"/>
      <c r="P189"/>
      <c r="Q189"/>
      <c r="R189"/>
      <c r="S189"/>
      <c r="T189"/>
      <c r="U189"/>
      <c r="V189"/>
      <c r="W189"/>
      <c r="X189"/>
    </row>
    <row r="190" spans="1:24" ht="15" customHeight="1" x14ac:dyDescent="0.25">
      <c r="A190" s="249">
        <v>33</v>
      </c>
      <c r="B190" s="250">
        <f>MAX($C$102,(A190-INT((A190-1)/'Income Calcs'!$E$17)*'Income Calcs'!$E$17)/'Income Calcs'!$E$17*'Income Calcs'!$J$17)</f>
        <v>71.647993421052632</v>
      </c>
      <c r="C190" s="250">
        <f>MAX($C$102,(A190-INT((A190-1)/'Income Calcs'!$E$18)*'Income Calcs'!$E$18)/'Income Calcs'!$E$18*'Income Calcs'!$J$18)</f>
        <v>35</v>
      </c>
      <c r="D190" s="250">
        <f>MAX($C$102,(A190-INT((A190-1)/'Income Calcs'!$E$19)*'Income Calcs'!$E$19)/'Income Calcs'!$E$19*'Income Calcs'!$J$19)</f>
        <v>48.712125</v>
      </c>
      <c r="E190" s="251">
        <v>35</v>
      </c>
      <c r="F190" s="162"/>
      <c r="G190" s="162"/>
      <c r="H190" s="162"/>
      <c r="I190" s="162"/>
      <c r="J190" s="162"/>
      <c r="K190" s="162"/>
      <c r="L190" s="163"/>
      <c r="M190" s="163"/>
      <c r="N190"/>
      <c r="O190"/>
      <c r="P190"/>
      <c r="Q190"/>
      <c r="R190"/>
      <c r="S190"/>
      <c r="T190"/>
      <c r="U190"/>
      <c r="V190"/>
      <c r="W190"/>
      <c r="X190"/>
    </row>
    <row r="191" spans="1:24" ht="15" customHeight="1" x14ac:dyDescent="0.25">
      <c r="A191" s="249">
        <v>34</v>
      </c>
      <c r="B191" s="250">
        <f>MAX($C$102,(A191-INT((A191-1)/'Income Calcs'!$E$17)*'Income Calcs'!$E$17)/'Income Calcs'!$E$17*'Income Calcs'!$J$17)</f>
        <v>73.819144736842105</v>
      </c>
      <c r="C191" s="250">
        <f>MAX($C$102,(A191-INT((A191-1)/'Income Calcs'!$E$18)*'Income Calcs'!$E$18)/'Income Calcs'!$E$18*'Income Calcs'!$J$18)</f>
        <v>35</v>
      </c>
      <c r="D191" s="250">
        <f>MAX($C$102,(A191-INT((A191-1)/'Income Calcs'!$E$19)*'Income Calcs'!$E$19)/'Income Calcs'!$E$19*'Income Calcs'!$J$19)</f>
        <v>50.188249999999996</v>
      </c>
      <c r="E191" s="251">
        <v>35</v>
      </c>
      <c r="F191" s="162"/>
      <c r="G191" s="162"/>
      <c r="H191" s="162"/>
      <c r="I191" s="162"/>
      <c r="J191" s="162"/>
      <c r="K191" s="162"/>
      <c r="L191" s="163"/>
      <c r="M191" s="163"/>
      <c r="N191"/>
      <c r="O191"/>
      <c r="P191"/>
      <c r="Q191"/>
      <c r="R191"/>
      <c r="S191"/>
      <c r="T191"/>
      <c r="U191"/>
      <c r="V191"/>
      <c r="W191"/>
      <c r="X191"/>
    </row>
    <row r="192" spans="1:24" ht="15" customHeight="1" x14ac:dyDescent="0.25">
      <c r="A192" s="249">
        <v>35</v>
      </c>
      <c r="B192" s="250">
        <f>MAX($C$102,(A192-INT((A192-1)/'Income Calcs'!$E$17)*'Income Calcs'!$E$17)/'Income Calcs'!$E$17*'Income Calcs'!$J$17)</f>
        <v>75.990296052631578</v>
      </c>
      <c r="C192" s="250">
        <f>MAX($C$102,(A192-INT((A192-1)/'Income Calcs'!$E$18)*'Income Calcs'!$E$18)/'Income Calcs'!$E$18*'Income Calcs'!$J$18)</f>
        <v>35</v>
      </c>
      <c r="D192" s="250">
        <f>MAX($C$102,(A192-INT((A192-1)/'Income Calcs'!$E$19)*'Income Calcs'!$E$19)/'Income Calcs'!$E$19*'Income Calcs'!$J$19)</f>
        <v>51.664375</v>
      </c>
      <c r="E192" s="251">
        <v>35</v>
      </c>
      <c r="F192" s="162"/>
      <c r="G192" s="162"/>
      <c r="H192" s="162"/>
      <c r="I192" s="162"/>
      <c r="J192" s="162"/>
      <c r="K192" s="162"/>
      <c r="L192" s="163"/>
      <c r="M192" s="163"/>
      <c r="N192"/>
      <c r="O192"/>
      <c r="P192"/>
      <c r="Q192"/>
      <c r="R192"/>
      <c r="S192"/>
      <c r="T192"/>
      <c r="U192"/>
      <c r="V192"/>
      <c r="W192"/>
      <c r="X192"/>
    </row>
    <row r="193" spans="1:24" ht="15" customHeight="1" x14ac:dyDescent="0.25">
      <c r="A193" s="249">
        <v>36</v>
      </c>
      <c r="B193" s="250">
        <f>MAX($C$102,(A193-INT((A193-1)/'Income Calcs'!$E$17)*'Income Calcs'!$E$17)/'Income Calcs'!$E$17*'Income Calcs'!$J$17)</f>
        <v>78.161447368421051</v>
      </c>
      <c r="C193" s="250">
        <f>MAX($C$102,(A193-INT((A193-1)/'Income Calcs'!$E$18)*'Income Calcs'!$E$18)/'Income Calcs'!$E$18*'Income Calcs'!$J$18)</f>
        <v>35</v>
      </c>
      <c r="D193" s="250">
        <f>MAX($C$102,(A193-INT((A193-1)/'Income Calcs'!$E$19)*'Income Calcs'!$E$19)/'Income Calcs'!$E$19*'Income Calcs'!$J$19)</f>
        <v>53.140499999999996</v>
      </c>
      <c r="E193" s="251">
        <v>35</v>
      </c>
      <c r="F193" s="162"/>
      <c r="G193" s="162"/>
      <c r="H193" s="162"/>
      <c r="I193" s="162"/>
      <c r="J193" s="162"/>
      <c r="K193" s="162"/>
      <c r="L193" s="163"/>
      <c r="M193" s="163"/>
      <c r="N193"/>
      <c r="O193"/>
      <c r="P193"/>
      <c r="Q193"/>
      <c r="R193"/>
      <c r="S193"/>
      <c r="T193"/>
      <c r="U193"/>
      <c r="V193"/>
      <c r="W193"/>
      <c r="X193"/>
    </row>
    <row r="194" spans="1:24" ht="15" customHeight="1" x14ac:dyDescent="0.25">
      <c r="A194" s="249">
        <v>37</v>
      </c>
      <c r="B194" s="250">
        <f>MAX($C$102,(A194-INT((A194-1)/'Income Calcs'!$E$17)*'Income Calcs'!$E$17)/'Income Calcs'!$E$17*'Income Calcs'!$J$17)</f>
        <v>80.332598684210524</v>
      </c>
      <c r="C194" s="250">
        <f>MAX($C$102,(A194-INT((A194-1)/'Income Calcs'!$E$18)*'Income Calcs'!$E$18)/'Income Calcs'!$E$18*'Income Calcs'!$J$18)</f>
        <v>35</v>
      </c>
      <c r="D194" s="250">
        <f>MAX($C$102,(A194-INT((A194-1)/'Income Calcs'!$E$19)*'Income Calcs'!$E$19)/'Income Calcs'!$E$19*'Income Calcs'!$J$19)</f>
        <v>54.616624999999999</v>
      </c>
      <c r="E194" s="251">
        <v>35</v>
      </c>
      <c r="F194" s="162"/>
      <c r="G194" s="162"/>
      <c r="H194" s="162"/>
      <c r="I194" s="162"/>
      <c r="J194" s="162"/>
      <c r="K194" s="162"/>
      <c r="L194" s="163"/>
      <c r="M194" s="163"/>
      <c r="N194"/>
      <c r="O194"/>
      <c r="P194"/>
      <c r="Q194"/>
      <c r="R194"/>
      <c r="S194"/>
      <c r="T194"/>
      <c r="U194"/>
      <c r="V194"/>
      <c r="W194"/>
      <c r="X194"/>
    </row>
    <row r="195" spans="1:24" ht="15" customHeight="1" x14ac:dyDescent="0.25">
      <c r="A195" s="249">
        <v>38</v>
      </c>
      <c r="B195" s="250">
        <f>MAX($C$102,(A195-INT((A195-1)/'Income Calcs'!$E$17)*'Income Calcs'!$E$17)/'Income Calcs'!$E$17*'Income Calcs'!$J$17)</f>
        <v>82.503749999999997</v>
      </c>
      <c r="C195" s="250">
        <f>MAX($C$102,(A195-INT((A195-1)/'Income Calcs'!$E$18)*'Income Calcs'!$E$18)/'Income Calcs'!$E$18*'Income Calcs'!$J$18)</f>
        <v>35</v>
      </c>
      <c r="D195" s="250">
        <f>MAX($C$102,(A195-INT((A195-1)/'Income Calcs'!$E$19)*'Income Calcs'!$E$19)/'Income Calcs'!$E$19*'Income Calcs'!$J$19)</f>
        <v>56.092749999999995</v>
      </c>
      <c r="E195" s="251">
        <v>35</v>
      </c>
      <c r="F195" s="162"/>
      <c r="G195" s="162"/>
      <c r="H195" s="162"/>
      <c r="I195" s="162"/>
      <c r="J195" s="162"/>
      <c r="K195" s="162"/>
      <c r="L195" s="163"/>
      <c r="M195" s="163"/>
      <c r="N195"/>
      <c r="O195"/>
      <c r="P195"/>
      <c r="Q195"/>
      <c r="R195"/>
      <c r="S195"/>
      <c r="T195"/>
      <c r="U195"/>
      <c r="V195"/>
      <c r="W195"/>
      <c r="X195"/>
    </row>
    <row r="196" spans="1:24" ht="15" customHeight="1" x14ac:dyDescent="0.25">
      <c r="A196" s="249">
        <v>39</v>
      </c>
      <c r="B196" s="250">
        <f>MAX($C$102,(A196-INT((A196-1)/'Income Calcs'!$E$17)*'Income Calcs'!$E$17)/'Income Calcs'!$E$17*'Income Calcs'!$J$17)</f>
        <v>35</v>
      </c>
      <c r="C196" s="250">
        <f>MAX($C$102,(A196-INT((A196-1)/'Income Calcs'!$E$18)*'Income Calcs'!$E$18)/'Income Calcs'!$E$18*'Income Calcs'!$J$18)</f>
        <v>35</v>
      </c>
      <c r="D196" s="250">
        <f>MAX($C$102,(A196-INT((A196-1)/'Income Calcs'!$E$19)*'Income Calcs'!$E$19)/'Income Calcs'!$E$19*'Income Calcs'!$J$19)</f>
        <v>57.568874999999998</v>
      </c>
      <c r="E196" s="251">
        <v>35</v>
      </c>
      <c r="F196" s="162"/>
      <c r="G196" s="162"/>
      <c r="H196" s="162"/>
      <c r="I196" s="162"/>
      <c r="J196" s="162"/>
      <c r="K196" s="162"/>
      <c r="L196" s="163"/>
      <c r="M196" s="163"/>
      <c r="N196"/>
      <c r="O196"/>
      <c r="P196"/>
      <c r="Q196"/>
      <c r="R196"/>
      <c r="S196"/>
      <c r="T196"/>
      <c r="U196"/>
      <c r="V196"/>
      <c r="W196"/>
      <c r="X196"/>
    </row>
    <row r="197" spans="1:24" ht="15" customHeight="1" x14ac:dyDescent="0.25">
      <c r="A197" s="249">
        <v>40</v>
      </c>
      <c r="B197" s="250">
        <f>MAX($C$102,(A197-INT((A197-1)/'Income Calcs'!$E$17)*'Income Calcs'!$E$17)/'Income Calcs'!$E$17*'Income Calcs'!$J$17)</f>
        <v>35</v>
      </c>
      <c r="C197" s="250">
        <f>MAX($C$102,(A197-INT((A197-1)/'Income Calcs'!$E$18)*'Income Calcs'!$E$18)/'Income Calcs'!$E$18*'Income Calcs'!$J$18)</f>
        <v>35</v>
      </c>
      <c r="D197" s="250">
        <f>MAX($C$102,(A197-INT((A197-1)/'Income Calcs'!$E$19)*'Income Calcs'!$E$19)/'Income Calcs'!$E$19*'Income Calcs'!$J$19)</f>
        <v>59.044999999999995</v>
      </c>
      <c r="E197" s="251">
        <v>35</v>
      </c>
      <c r="F197" s="162"/>
      <c r="G197" s="162"/>
      <c r="H197" s="162"/>
      <c r="I197" s="162"/>
      <c r="J197" s="162"/>
      <c r="K197" s="162"/>
      <c r="L197" s="163"/>
      <c r="M197" s="163"/>
      <c r="N197"/>
      <c r="O197"/>
      <c r="P197"/>
      <c r="Q197"/>
      <c r="R197"/>
      <c r="S197"/>
      <c r="T197"/>
      <c r="U197"/>
      <c r="V197"/>
      <c r="W197"/>
      <c r="X197"/>
    </row>
    <row r="198" spans="1:24" ht="15" customHeight="1" x14ac:dyDescent="0.25">
      <c r="A198" s="249">
        <v>41</v>
      </c>
      <c r="B198" s="250">
        <f>MAX($C$102,(A198-INT((A198-1)/'Income Calcs'!$E$17)*'Income Calcs'!$E$17)/'Income Calcs'!$E$17*'Income Calcs'!$J$17)</f>
        <v>35</v>
      </c>
      <c r="C198" s="250">
        <f>MAX($C$102,(A198-INT((A198-1)/'Income Calcs'!$E$18)*'Income Calcs'!$E$18)/'Income Calcs'!$E$18*'Income Calcs'!$J$18)</f>
        <v>35</v>
      </c>
      <c r="D198" s="250">
        <f>MAX($C$102,(A198-INT((A198-1)/'Income Calcs'!$E$19)*'Income Calcs'!$E$19)/'Income Calcs'!$E$19*'Income Calcs'!$J$19)</f>
        <v>60.521124999999998</v>
      </c>
      <c r="E198" s="251">
        <v>35</v>
      </c>
      <c r="F198" s="162"/>
      <c r="G198" s="162"/>
      <c r="H198" s="162"/>
      <c r="I198" s="162"/>
      <c r="J198" s="162"/>
      <c r="K198" s="162"/>
      <c r="L198" s="163"/>
      <c r="M198" s="163"/>
      <c r="N198"/>
      <c r="O198"/>
      <c r="P198"/>
      <c r="Q198"/>
      <c r="R198"/>
      <c r="S198"/>
      <c r="T198"/>
      <c r="U198"/>
      <c r="V198"/>
      <c r="W198"/>
      <c r="X198"/>
    </row>
    <row r="199" spans="1:24" ht="15" customHeight="1" x14ac:dyDescent="0.25">
      <c r="A199" s="249">
        <v>42</v>
      </c>
      <c r="B199" s="250">
        <f>MAX($C$102,(A199-INT((A199-1)/'Income Calcs'!$E$17)*'Income Calcs'!$E$17)/'Income Calcs'!$E$17*'Income Calcs'!$J$17)</f>
        <v>35</v>
      </c>
      <c r="C199" s="250">
        <f>MAX($C$102,(A199-INT((A199-1)/'Income Calcs'!$E$18)*'Income Calcs'!$E$18)/'Income Calcs'!$E$18*'Income Calcs'!$J$18)</f>
        <v>35</v>
      </c>
      <c r="D199" s="250">
        <f>MAX($C$102,(A199-INT((A199-1)/'Income Calcs'!$E$19)*'Income Calcs'!$E$19)/'Income Calcs'!$E$19*'Income Calcs'!$J$19)</f>
        <v>61.997249999999994</v>
      </c>
      <c r="E199" s="251">
        <v>35</v>
      </c>
      <c r="F199" s="162"/>
      <c r="G199" s="162"/>
      <c r="H199" s="162"/>
      <c r="I199" s="162"/>
      <c r="J199" s="162"/>
      <c r="K199" s="162"/>
      <c r="L199" s="163"/>
      <c r="M199" s="163"/>
      <c r="N199"/>
      <c r="O199"/>
      <c r="P199"/>
      <c r="Q199"/>
      <c r="R199"/>
      <c r="S199"/>
      <c r="T199"/>
      <c r="U199"/>
      <c r="V199"/>
      <c r="W199"/>
      <c r="X199"/>
    </row>
    <row r="200" spans="1:24" ht="18" customHeight="1" x14ac:dyDescent="0.25">
      <c r="A200" s="249">
        <v>43</v>
      </c>
      <c r="B200" s="250">
        <f>MAX($C$102,(A200-INT((A200-1)/'Income Calcs'!$E$17)*'Income Calcs'!$E$17)/'Income Calcs'!$E$17*'Income Calcs'!$J$17)</f>
        <v>35</v>
      </c>
      <c r="C200" s="250">
        <f>MAX($C$102,(A200-INT((A200-1)/'Income Calcs'!$E$18)*'Income Calcs'!$E$18)/'Income Calcs'!$E$18*'Income Calcs'!$J$18)</f>
        <v>35</v>
      </c>
      <c r="D200" s="250">
        <f>MAX($C$102,(A200-INT((A200-1)/'Income Calcs'!$E$19)*'Income Calcs'!$E$19)/'Income Calcs'!$E$19*'Income Calcs'!$J$19)</f>
        <v>63.473374999999997</v>
      </c>
      <c r="E200" s="251">
        <v>35</v>
      </c>
      <c r="F200" s="162"/>
      <c r="G200" s="162"/>
      <c r="H200" s="162"/>
      <c r="I200" s="162"/>
      <c r="J200" s="162"/>
      <c r="K200" s="162"/>
      <c r="L200" s="163"/>
      <c r="M200" s="163"/>
      <c r="N200"/>
      <c r="O200"/>
      <c r="P200"/>
      <c r="Q200"/>
      <c r="R200"/>
      <c r="S200"/>
      <c r="T200"/>
      <c r="U200"/>
      <c r="V200"/>
      <c r="W200"/>
      <c r="X200"/>
    </row>
    <row r="201" spans="1:24" ht="15" customHeight="1" x14ac:dyDescent="0.25">
      <c r="A201" s="249">
        <v>44</v>
      </c>
      <c r="B201" s="250">
        <f>MAX($C$102,(A201-INT((A201-1)/'Income Calcs'!$E$17)*'Income Calcs'!$E$17)/'Income Calcs'!$E$17*'Income Calcs'!$J$17)</f>
        <v>35</v>
      </c>
      <c r="C201" s="250">
        <f>MAX($C$102,(A201-INT((A201-1)/'Income Calcs'!$E$18)*'Income Calcs'!$E$18)/'Income Calcs'!$E$18*'Income Calcs'!$J$18)</f>
        <v>35</v>
      </c>
      <c r="D201" s="250">
        <f>MAX($C$102,(A201-INT((A201-1)/'Income Calcs'!$E$19)*'Income Calcs'!$E$19)/'Income Calcs'!$E$19*'Income Calcs'!$J$19)</f>
        <v>64.949499999999986</v>
      </c>
      <c r="E201" s="251">
        <v>35</v>
      </c>
      <c r="F201" s="162"/>
      <c r="G201" s="162"/>
      <c r="H201" s="162"/>
      <c r="I201" s="162"/>
      <c r="J201" s="162"/>
      <c r="K201" s="162"/>
      <c r="L201" s="163"/>
      <c r="M201" s="163"/>
      <c r="N201"/>
      <c r="O201"/>
      <c r="P201"/>
      <c r="Q201"/>
      <c r="R201"/>
      <c r="S201"/>
      <c r="T201"/>
      <c r="U201"/>
      <c r="V201"/>
      <c r="W201"/>
      <c r="X201"/>
    </row>
    <row r="202" spans="1:24" ht="15" customHeight="1" x14ac:dyDescent="0.25">
      <c r="A202" s="249">
        <v>45</v>
      </c>
      <c r="B202" s="250">
        <f>MAX($C$102,(A202-INT((A202-1)/'Income Calcs'!$E$17)*'Income Calcs'!$E$17)/'Income Calcs'!$E$17*'Income Calcs'!$J$17)</f>
        <v>35</v>
      </c>
      <c r="C202" s="250">
        <f>MAX($C$102,(A202-INT((A202-1)/'Income Calcs'!$E$18)*'Income Calcs'!$E$18)/'Income Calcs'!$E$18*'Income Calcs'!$J$18)</f>
        <v>35</v>
      </c>
      <c r="D202" s="250">
        <f>MAX($C$102,(A202-INT((A202-1)/'Income Calcs'!$E$19)*'Income Calcs'!$E$19)/'Income Calcs'!$E$19*'Income Calcs'!$J$19)</f>
        <v>66.425624999999997</v>
      </c>
      <c r="E202" s="251">
        <v>35</v>
      </c>
      <c r="F202" s="162"/>
      <c r="G202" s="162"/>
      <c r="H202" s="162"/>
      <c r="I202" s="162"/>
      <c r="J202" s="162"/>
      <c r="K202" s="162"/>
      <c r="L202" s="163"/>
      <c r="M202" s="163"/>
      <c r="N202"/>
      <c r="O202"/>
      <c r="P202"/>
      <c r="Q202"/>
      <c r="R202"/>
      <c r="S202"/>
      <c r="T202"/>
      <c r="U202"/>
      <c r="V202"/>
      <c r="W202"/>
      <c r="X202"/>
    </row>
    <row r="203" spans="1:24" ht="15" customHeight="1" x14ac:dyDescent="0.25">
      <c r="A203" s="249">
        <v>46</v>
      </c>
      <c r="B203" s="250">
        <f>MAX($C$102,(A203-INT((A203-1)/'Income Calcs'!$E$17)*'Income Calcs'!$E$17)/'Income Calcs'!$E$17*'Income Calcs'!$J$17)</f>
        <v>35</v>
      </c>
      <c r="C203" s="250">
        <f>MAX($C$102,(A203-INT((A203-1)/'Income Calcs'!$E$18)*'Income Calcs'!$E$18)/'Income Calcs'!$E$18*'Income Calcs'!$J$18)</f>
        <v>35</v>
      </c>
      <c r="D203" s="250">
        <f>MAX($C$102,(A203-INT((A203-1)/'Income Calcs'!$E$19)*'Income Calcs'!$E$19)/'Income Calcs'!$E$19*'Income Calcs'!$J$19)</f>
        <v>67.901750000000007</v>
      </c>
      <c r="E203" s="251">
        <v>35</v>
      </c>
      <c r="F203" s="162"/>
      <c r="G203" s="162"/>
      <c r="H203" s="162"/>
      <c r="I203" s="162"/>
      <c r="J203" s="162"/>
      <c r="K203" s="162"/>
      <c r="L203" s="163"/>
      <c r="M203" s="163"/>
      <c r="N203"/>
      <c r="O203"/>
      <c r="P203"/>
      <c r="Q203"/>
      <c r="R203"/>
      <c r="S203"/>
      <c r="T203"/>
      <c r="U203"/>
      <c r="V203"/>
      <c r="W203"/>
      <c r="X203"/>
    </row>
    <row r="204" spans="1:24" ht="15" customHeight="1" x14ac:dyDescent="0.25">
      <c r="A204" s="249">
        <v>47</v>
      </c>
      <c r="B204" s="250">
        <f>MAX($C$102,(A204-INT((A204-1)/'Income Calcs'!$E$17)*'Income Calcs'!$E$17)/'Income Calcs'!$E$17*'Income Calcs'!$J$17)</f>
        <v>35</v>
      </c>
      <c r="C204" s="250">
        <f>MAX($C$102,(A204-INT((A204-1)/'Income Calcs'!$E$18)*'Income Calcs'!$E$18)/'Income Calcs'!$E$18*'Income Calcs'!$J$18)</f>
        <v>35.226809210526319</v>
      </c>
      <c r="D204" s="250">
        <f>MAX($C$102,(A204-INT((A204-1)/'Income Calcs'!$E$19)*'Income Calcs'!$E$19)/'Income Calcs'!$E$19*'Income Calcs'!$J$19)</f>
        <v>69.377874999999989</v>
      </c>
      <c r="E204" s="251">
        <v>35</v>
      </c>
      <c r="F204" s="162"/>
      <c r="G204" s="162"/>
      <c r="H204" s="162"/>
      <c r="I204" s="162"/>
      <c r="J204" s="162"/>
      <c r="K204" s="162"/>
      <c r="L204" s="163"/>
      <c r="M204" s="163"/>
      <c r="N204"/>
      <c r="O204"/>
      <c r="P204"/>
      <c r="Q204"/>
      <c r="R204"/>
      <c r="S204"/>
      <c r="T204"/>
      <c r="U204"/>
      <c r="V204"/>
      <c r="W204"/>
      <c r="X204"/>
    </row>
    <row r="205" spans="1:24" ht="15" customHeight="1" x14ac:dyDescent="0.25">
      <c r="A205" s="249">
        <v>48</v>
      </c>
      <c r="B205" s="250">
        <f>MAX($C$102,(A205-INT((A205-1)/'Income Calcs'!$E$17)*'Income Calcs'!$E$17)/'Income Calcs'!$E$17*'Income Calcs'!$J$17)</f>
        <v>35</v>
      </c>
      <c r="C205" s="250">
        <f>MAX($C$102,(A205-INT((A205-1)/'Income Calcs'!$E$18)*'Income Calcs'!$E$18)/'Income Calcs'!$E$18*'Income Calcs'!$J$18)</f>
        <v>35.976315789473681</v>
      </c>
      <c r="D205" s="250">
        <f>MAX($C$102,(A205-INT((A205-1)/'Income Calcs'!$E$19)*'Income Calcs'!$E$19)/'Income Calcs'!$E$19*'Income Calcs'!$J$19)</f>
        <v>70.853999999999999</v>
      </c>
      <c r="E205" s="251">
        <v>35</v>
      </c>
      <c r="F205" s="162"/>
      <c r="G205" s="162"/>
      <c r="H205" s="162"/>
      <c r="I205" s="162"/>
      <c r="J205" s="162"/>
      <c r="K205" s="162"/>
      <c r="L205" s="163"/>
      <c r="M205" s="163"/>
      <c r="N205"/>
      <c r="O205"/>
      <c r="P205"/>
      <c r="Q205"/>
      <c r="R205"/>
      <c r="S205"/>
      <c r="T205"/>
      <c r="U205"/>
      <c r="V205"/>
      <c r="W205"/>
      <c r="X205"/>
    </row>
    <row r="206" spans="1:24" ht="15" customHeight="1" x14ac:dyDescent="0.25">
      <c r="A206" s="249">
        <v>49</v>
      </c>
      <c r="B206" s="250">
        <f>MAX($C$102,(A206-INT((A206-1)/'Income Calcs'!$E$17)*'Income Calcs'!$E$17)/'Income Calcs'!$E$17*'Income Calcs'!$J$17)</f>
        <v>35</v>
      </c>
      <c r="C206" s="250">
        <f>MAX($C$102,(A206-INT((A206-1)/'Income Calcs'!$E$18)*'Income Calcs'!$E$18)/'Income Calcs'!$E$18*'Income Calcs'!$J$18)</f>
        <v>36.725822368421049</v>
      </c>
      <c r="D206" s="250">
        <f>MAX($C$102,(A206-INT((A206-1)/'Income Calcs'!$E$19)*'Income Calcs'!$E$19)/'Income Calcs'!$E$19*'Income Calcs'!$J$19)</f>
        <v>72.330124999999995</v>
      </c>
      <c r="E206" s="251">
        <v>35</v>
      </c>
      <c r="F206" s="162"/>
      <c r="G206" s="162"/>
      <c r="H206" s="162"/>
      <c r="I206" s="162"/>
      <c r="J206" s="162"/>
      <c r="K206" s="162"/>
      <c r="L206" s="163"/>
      <c r="M206" s="163"/>
      <c r="N206"/>
      <c r="O206"/>
      <c r="P206"/>
      <c r="Q206"/>
      <c r="R206"/>
      <c r="S206"/>
      <c r="T206"/>
      <c r="U206"/>
      <c r="V206"/>
      <c r="W206"/>
      <c r="X206"/>
    </row>
    <row r="207" spans="1:24" ht="15" customHeight="1" x14ac:dyDescent="0.25">
      <c r="A207" s="249">
        <v>50</v>
      </c>
      <c r="B207" s="250">
        <f>MAX($C$102,(A207-INT((A207-1)/'Income Calcs'!$E$17)*'Income Calcs'!$E$17)/'Income Calcs'!$E$17*'Income Calcs'!$J$17)</f>
        <v>35</v>
      </c>
      <c r="C207" s="250">
        <f>MAX($C$102,(A207-INT((A207-1)/'Income Calcs'!$E$18)*'Income Calcs'!$E$18)/'Income Calcs'!$E$18*'Income Calcs'!$J$18)</f>
        <v>37.475328947368425</v>
      </c>
      <c r="D207" s="250">
        <f>MAX($C$102,(A207-INT((A207-1)/'Income Calcs'!$E$19)*'Income Calcs'!$E$19)/'Income Calcs'!$E$19*'Income Calcs'!$J$19)</f>
        <v>73.806250000000006</v>
      </c>
      <c r="E207" s="251">
        <v>35</v>
      </c>
      <c r="F207" s="162"/>
      <c r="G207" s="162"/>
      <c r="H207" s="162"/>
      <c r="I207" s="162"/>
      <c r="J207" s="162"/>
      <c r="K207" s="162"/>
      <c r="L207" s="163"/>
      <c r="M207" s="163"/>
      <c r="N207"/>
      <c r="O207"/>
      <c r="P207"/>
      <c r="Q207"/>
      <c r="R207"/>
      <c r="S207"/>
      <c r="T207"/>
      <c r="U207"/>
      <c r="V207"/>
      <c r="W207"/>
      <c r="X207"/>
    </row>
    <row r="208" spans="1:24" ht="15" customHeight="1" x14ac:dyDescent="0.25">
      <c r="A208" s="249">
        <v>51</v>
      </c>
      <c r="B208" s="250">
        <f>MAX($C$102,(A208-INT((A208-1)/'Income Calcs'!$E$17)*'Income Calcs'!$E$17)/'Income Calcs'!$E$17*'Income Calcs'!$J$17)</f>
        <v>35</v>
      </c>
      <c r="C208" s="250">
        <f>MAX($C$102,(A208-INT((A208-1)/'Income Calcs'!$E$18)*'Income Calcs'!$E$18)/'Income Calcs'!$E$18*'Income Calcs'!$J$18)</f>
        <v>38.224835526315786</v>
      </c>
      <c r="D208" s="250">
        <f>MAX($C$102,(A208-INT((A208-1)/'Income Calcs'!$E$19)*'Income Calcs'!$E$19)/'Income Calcs'!$E$19*'Income Calcs'!$J$19)</f>
        <v>75.282374999999988</v>
      </c>
      <c r="E208" s="251">
        <v>35</v>
      </c>
      <c r="F208" s="162"/>
      <c r="G208" s="162"/>
      <c r="H208" s="162"/>
      <c r="I208" s="162"/>
      <c r="J208" s="162"/>
      <c r="K208" s="162"/>
      <c r="L208" s="163"/>
      <c r="M208" s="163"/>
      <c r="N208"/>
      <c r="O208"/>
      <c r="P208"/>
      <c r="Q208"/>
      <c r="R208"/>
      <c r="S208"/>
      <c r="T208"/>
      <c r="U208"/>
      <c r="V208"/>
      <c r="W208"/>
      <c r="X208"/>
    </row>
    <row r="209" spans="1:24" ht="15" customHeight="1" x14ac:dyDescent="0.25">
      <c r="A209" s="249">
        <v>52</v>
      </c>
      <c r="B209" s="250">
        <f>MAX($C$102,(A209-INT((A209-1)/'Income Calcs'!$E$17)*'Income Calcs'!$E$17)/'Income Calcs'!$E$17*'Income Calcs'!$J$17)</f>
        <v>35</v>
      </c>
      <c r="C209" s="250">
        <f>MAX($C$102,(A209-INT((A209-1)/'Income Calcs'!$E$18)*'Income Calcs'!$E$18)/'Income Calcs'!$E$18*'Income Calcs'!$J$18)</f>
        <v>38.974342105263155</v>
      </c>
      <c r="D209" s="250">
        <f>MAX($C$102,(A209-INT((A209-1)/'Income Calcs'!$E$19)*'Income Calcs'!$E$19)/'Income Calcs'!$E$19*'Income Calcs'!$J$19)</f>
        <v>76.758499999999998</v>
      </c>
      <c r="E209" s="251">
        <v>35</v>
      </c>
      <c r="F209" s="162"/>
      <c r="G209" s="162"/>
      <c r="H209" s="162"/>
      <c r="I209" s="162"/>
      <c r="J209" s="162"/>
      <c r="K209" s="162"/>
      <c r="L209" s="163"/>
      <c r="M209" s="163"/>
      <c r="N209"/>
      <c r="O209"/>
      <c r="P209"/>
      <c r="Q209"/>
      <c r="R209"/>
      <c r="S209"/>
      <c r="T209"/>
      <c r="U209"/>
      <c r="V209"/>
      <c r="W209"/>
      <c r="X209"/>
    </row>
    <row r="210" spans="1:24" ht="15" customHeight="1" x14ac:dyDescent="0.25">
      <c r="A210" s="249">
        <v>53</v>
      </c>
      <c r="B210" s="250">
        <f>MAX($C$102,(A210-INT((A210-1)/'Income Calcs'!$E$17)*'Income Calcs'!$E$17)/'Income Calcs'!$E$17*'Income Calcs'!$J$17)</f>
        <v>35</v>
      </c>
      <c r="C210" s="250">
        <f>MAX($C$102,(A210-INT((A210-1)/'Income Calcs'!$E$18)*'Income Calcs'!$E$18)/'Income Calcs'!$E$18*'Income Calcs'!$J$18)</f>
        <v>39.723848684210523</v>
      </c>
      <c r="D210" s="250">
        <f>MAX($C$102,(A210-INT((A210-1)/'Income Calcs'!$E$19)*'Income Calcs'!$E$19)/'Income Calcs'!$E$19*'Income Calcs'!$J$19)</f>
        <v>78.234624999999994</v>
      </c>
      <c r="E210" s="251">
        <v>35</v>
      </c>
      <c r="F210" s="162"/>
      <c r="G210" s="162"/>
      <c r="H210" s="162"/>
      <c r="I210" s="162"/>
      <c r="J210" s="162"/>
      <c r="K210" s="162"/>
      <c r="L210" s="163"/>
      <c r="M210" s="163"/>
      <c r="N210"/>
      <c r="O210"/>
      <c r="P210"/>
      <c r="Q210"/>
      <c r="R210"/>
      <c r="S210"/>
      <c r="T210"/>
      <c r="U210"/>
      <c r="V210"/>
      <c r="W210"/>
      <c r="X210"/>
    </row>
    <row r="211" spans="1:24" ht="15" customHeight="1" x14ac:dyDescent="0.25">
      <c r="A211" s="249">
        <v>54</v>
      </c>
      <c r="B211" s="250">
        <f>MAX($C$102,(A211-INT((A211-1)/'Income Calcs'!$E$17)*'Income Calcs'!$E$17)/'Income Calcs'!$E$17*'Income Calcs'!$J$17)</f>
        <v>35</v>
      </c>
      <c r="C211" s="250">
        <f>MAX($C$102,(A211-INT((A211-1)/'Income Calcs'!$E$18)*'Income Calcs'!$E$18)/'Income Calcs'!$E$18*'Income Calcs'!$J$18)</f>
        <v>40.473355263157892</v>
      </c>
      <c r="D211" s="250">
        <f>MAX($C$102,(A211-INT((A211-1)/'Income Calcs'!$E$19)*'Income Calcs'!$E$19)/'Income Calcs'!$E$19*'Income Calcs'!$J$19)</f>
        <v>79.710750000000004</v>
      </c>
      <c r="E211" s="251">
        <v>35</v>
      </c>
      <c r="F211" s="162"/>
      <c r="G211" s="162"/>
      <c r="H211" s="162"/>
      <c r="I211" s="162"/>
      <c r="J211" s="162"/>
      <c r="K211" s="162"/>
      <c r="L211" s="163"/>
      <c r="M211" s="163"/>
      <c r="N211"/>
      <c r="O211"/>
      <c r="P211"/>
      <c r="Q211"/>
      <c r="R211"/>
      <c r="S211"/>
      <c r="T211"/>
      <c r="U211"/>
      <c r="V211"/>
      <c r="W211"/>
      <c r="X211"/>
    </row>
    <row r="212" spans="1:24" ht="15" customHeight="1" x14ac:dyDescent="0.25">
      <c r="A212" s="249">
        <v>55</v>
      </c>
      <c r="B212" s="250">
        <f>MAX($C$102,(A212-INT((A212-1)/'Income Calcs'!$E$17)*'Income Calcs'!$E$17)/'Income Calcs'!$E$17*'Income Calcs'!$J$17)</f>
        <v>36.909572368421053</v>
      </c>
      <c r="C212" s="250">
        <f>MAX($C$102,(A212-INT((A212-1)/'Income Calcs'!$E$18)*'Income Calcs'!$E$18)/'Income Calcs'!$E$18*'Income Calcs'!$J$18)</f>
        <v>41.222861842105267</v>
      </c>
      <c r="D212" s="250">
        <f>MAX($C$102,(A212-INT((A212-1)/'Income Calcs'!$E$19)*'Income Calcs'!$E$19)/'Income Calcs'!$E$19*'Income Calcs'!$J$19)</f>
        <v>81.186874999999986</v>
      </c>
      <c r="E212" s="251">
        <v>35</v>
      </c>
      <c r="F212" s="162"/>
      <c r="G212" s="162"/>
      <c r="H212" s="162"/>
      <c r="I212" s="162"/>
      <c r="J212" s="162"/>
      <c r="K212" s="162"/>
      <c r="L212" s="163"/>
      <c r="M212" s="163"/>
      <c r="N212"/>
      <c r="O212"/>
      <c r="P212"/>
      <c r="Q212"/>
      <c r="R212"/>
      <c r="S212"/>
      <c r="T212"/>
      <c r="U212"/>
      <c r="V212"/>
      <c r="W212"/>
      <c r="X212"/>
    </row>
    <row r="213" spans="1:24" ht="18" customHeight="1" x14ac:dyDescent="0.25">
      <c r="A213" s="249">
        <v>56</v>
      </c>
      <c r="B213" s="250">
        <f>MAX($C$102,(A213-INT((A213-1)/'Income Calcs'!$E$17)*'Income Calcs'!$E$17)/'Income Calcs'!$E$17*'Income Calcs'!$J$17)</f>
        <v>39.080723684210525</v>
      </c>
      <c r="C213" s="250">
        <f>MAX($C$102,(A213-INT((A213-1)/'Income Calcs'!$E$18)*'Income Calcs'!$E$18)/'Income Calcs'!$E$18*'Income Calcs'!$J$18)</f>
        <v>41.972368421052629</v>
      </c>
      <c r="D213" s="250">
        <f>MAX($C$102,(A213-INT((A213-1)/'Income Calcs'!$E$19)*'Income Calcs'!$E$19)/'Income Calcs'!$E$19*'Income Calcs'!$J$19)</f>
        <v>82.662999999999997</v>
      </c>
      <c r="E213" s="251">
        <v>35</v>
      </c>
      <c r="F213" s="162"/>
      <c r="G213" s="162"/>
      <c r="H213" s="162"/>
      <c r="I213" s="162"/>
      <c r="J213" s="162"/>
      <c r="K213" s="162"/>
      <c r="L213" s="163"/>
      <c r="M213" s="163"/>
      <c r="N213"/>
      <c r="O213"/>
      <c r="P213"/>
      <c r="Q213"/>
      <c r="R213"/>
      <c r="S213"/>
      <c r="T213"/>
      <c r="U213"/>
      <c r="V213"/>
      <c r="W213"/>
      <c r="X213"/>
    </row>
    <row r="214" spans="1:24" ht="15" customHeight="1" x14ac:dyDescent="0.25">
      <c r="A214" s="249">
        <v>57</v>
      </c>
      <c r="B214" s="250">
        <f>MAX($C$102,(A214-INT((A214-1)/'Income Calcs'!$E$17)*'Income Calcs'!$E$17)/'Income Calcs'!$E$17*'Income Calcs'!$J$17)</f>
        <v>41.251874999999998</v>
      </c>
      <c r="C214" s="250">
        <f>MAX($C$102,(A214-INT((A214-1)/'Income Calcs'!$E$18)*'Income Calcs'!$E$18)/'Income Calcs'!$E$18*'Income Calcs'!$J$18)</f>
        <v>42.721874999999997</v>
      </c>
      <c r="D214" s="250">
        <f>MAX($C$102,(A214-INT((A214-1)/'Income Calcs'!$E$19)*'Income Calcs'!$E$19)/'Income Calcs'!$E$19*'Income Calcs'!$J$19)</f>
        <v>84.139124999999993</v>
      </c>
      <c r="E214" s="251">
        <v>35</v>
      </c>
      <c r="F214" s="162"/>
      <c r="G214" s="162"/>
      <c r="H214" s="162"/>
      <c r="I214" s="162"/>
      <c r="J214" s="162"/>
      <c r="K214" s="162"/>
      <c r="L214" s="163"/>
      <c r="M214" s="163"/>
      <c r="N214"/>
      <c r="O214"/>
      <c r="P214"/>
      <c r="Q214"/>
      <c r="R214"/>
      <c r="S214"/>
      <c r="T214"/>
      <c r="U214"/>
      <c r="V214"/>
      <c r="W214"/>
      <c r="X214"/>
    </row>
    <row r="215" spans="1:24" ht="15" customHeight="1" x14ac:dyDescent="0.25">
      <c r="A215" s="249">
        <v>58</v>
      </c>
      <c r="B215" s="250">
        <f>MAX($C$102,(A215-INT((A215-1)/'Income Calcs'!$E$17)*'Income Calcs'!$E$17)/'Income Calcs'!$E$17*'Income Calcs'!$J$17)</f>
        <v>43.423026315789471</v>
      </c>
      <c r="C215" s="250">
        <f>MAX($C$102,(A215-INT((A215-1)/'Income Calcs'!$E$18)*'Income Calcs'!$E$18)/'Income Calcs'!$E$18*'Income Calcs'!$J$18)</f>
        <v>43.471381578947373</v>
      </c>
      <c r="D215" s="250">
        <f>MAX($C$102,(A215-INT((A215-1)/'Income Calcs'!$E$19)*'Income Calcs'!$E$19)/'Income Calcs'!$E$19*'Income Calcs'!$J$19)</f>
        <v>85.615250000000003</v>
      </c>
      <c r="E215" s="251">
        <v>35</v>
      </c>
      <c r="F215" s="162"/>
      <c r="G215" s="162"/>
      <c r="H215" s="162"/>
      <c r="I215" s="162"/>
      <c r="J215" s="162"/>
      <c r="K215" s="162"/>
      <c r="L215" s="163"/>
      <c r="M215" s="163"/>
      <c r="N215"/>
      <c r="O215"/>
      <c r="P215"/>
      <c r="Q215"/>
      <c r="R215"/>
      <c r="S215"/>
      <c r="T215"/>
      <c r="U215"/>
      <c r="V215"/>
      <c r="W215"/>
      <c r="X215"/>
    </row>
    <row r="216" spans="1:24" ht="15" customHeight="1" x14ac:dyDescent="0.25">
      <c r="A216" s="249">
        <v>59</v>
      </c>
      <c r="B216" s="250">
        <f>MAX($C$102,(A216-INT((A216-1)/'Income Calcs'!$E$17)*'Income Calcs'!$E$17)/'Income Calcs'!$E$17*'Income Calcs'!$J$17)</f>
        <v>45.594177631578951</v>
      </c>
      <c r="C216" s="250">
        <f>MAX($C$102,(A216-INT((A216-1)/'Income Calcs'!$E$18)*'Income Calcs'!$E$18)/'Income Calcs'!$E$18*'Income Calcs'!$J$18)</f>
        <v>44.220888157894734</v>
      </c>
      <c r="D216" s="250">
        <f>MAX($C$102,(A216-INT((A216-1)/'Income Calcs'!$E$19)*'Income Calcs'!$E$19)/'Income Calcs'!$E$19*'Income Calcs'!$J$19)</f>
        <v>87.091374999999985</v>
      </c>
      <c r="E216" s="251">
        <v>35</v>
      </c>
      <c r="F216" s="162"/>
      <c r="G216" s="162"/>
      <c r="H216" s="162"/>
      <c r="I216" s="162"/>
      <c r="J216" s="162"/>
      <c r="K216" s="162"/>
      <c r="L216" s="163"/>
      <c r="M216" s="163"/>
      <c r="N216"/>
      <c r="O216"/>
      <c r="P216"/>
      <c r="Q216"/>
      <c r="R216"/>
      <c r="S216"/>
      <c r="T216"/>
      <c r="U216"/>
      <c r="V216"/>
      <c r="W216"/>
      <c r="X216"/>
    </row>
    <row r="217" spans="1:24" ht="15" customHeight="1" x14ac:dyDescent="0.25">
      <c r="A217" s="249">
        <v>60</v>
      </c>
      <c r="B217" s="250">
        <f>MAX($C$102,(A217-INT((A217-1)/'Income Calcs'!$E$17)*'Income Calcs'!$E$17)/'Income Calcs'!$E$17*'Income Calcs'!$J$17)</f>
        <v>47.765328947368424</v>
      </c>
      <c r="C217" s="250">
        <f>MAX($C$102,(A217-INT((A217-1)/'Income Calcs'!$E$18)*'Income Calcs'!$E$18)/'Income Calcs'!$E$18*'Income Calcs'!$J$18)</f>
        <v>44.970394736842103</v>
      </c>
      <c r="D217" s="250">
        <f>MAX($C$102,(A217-INT((A217-1)/'Income Calcs'!$E$19)*'Income Calcs'!$E$19)/'Income Calcs'!$E$19*'Income Calcs'!$J$19)</f>
        <v>88.567499999999995</v>
      </c>
      <c r="E217" s="251">
        <v>35</v>
      </c>
      <c r="F217" s="162"/>
      <c r="G217" s="162"/>
      <c r="H217" s="162"/>
      <c r="I217" s="162"/>
      <c r="J217" s="162"/>
      <c r="K217" s="162"/>
      <c r="L217" s="163"/>
      <c r="M217" s="163"/>
      <c r="N217"/>
      <c r="O217"/>
      <c r="P217"/>
      <c r="Q217"/>
      <c r="R217"/>
      <c r="S217"/>
      <c r="T217"/>
      <c r="U217"/>
      <c r="V217"/>
      <c r="W217"/>
      <c r="X217"/>
    </row>
    <row r="218" spans="1:24" ht="15" customHeight="1" x14ac:dyDescent="0.25">
      <c r="A218" s="249">
        <v>61</v>
      </c>
      <c r="B218" s="250">
        <f>MAX($C$102,(A218-INT((A218-1)/'Income Calcs'!$E$17)*'Income Calcs'!$E$17)/'Income Calcs'!$E$17*'Income Calcs'!$J$17)</f>
        <v>49.93648026315789</v>
      </c>
      <c r="C218" s="250">
        <f>MAX($C$102,(A218-INT((A218-1)/'Income Calcs'!$E$18)*'Income Calcs'!$E$18)/'Income Calcs'!$E$18*'Income Calcs'!$J$18)</f>
        <v>45.719901315789478</v>
      </c>
      <c r="D218" s="250">
        <f>MAX($C$102,(A218-INT((A218-1)/'Income Calcs'!$E$19)*'Income Calcs'!$E$19)/'Income Calcs'!$E$19*'Income Calcs'!$J$19)</f>
        <v>35</v>
      </c>
      <c r="E218" s="251">
        <v>35</v>
      </c>
      <c r="F218" s="162"/>
      <c r="G218" s="162"/>
      <c r="H218" s="162"/>
      <c r="I218" s="162"/>
      <c r="J218" s="162"/>
      <c r="K218" s="162"/>
      <c r="L218" s="163"/>
      <c r="M218" s="163"/>
      <c r="N218"/>
      <c r="O218"/>
      <c r="P218"/>
      <c r="Q218"/>
      <c r="R218"/>
      <c r="S218"/>
      <c r="T218"/>
      <c r="U218"/>
      <c r="V218"/>
      <c r="W218"/>
      <c r="X218"/>
    </row>
    <row r="219" spans="1:24" ht="15" customHeight="1" x14ac:dyDescent="0.25">
      <c r="A219" s="249">
        <v>62</v>
      </c>
      <c r="B219" s="250">
        <f>MAX($C$102,(A219-INT((A219-1)/'Income Calcs'!$E$17)*'Income Calcs'!$E$17)/'Income Calcs'!$E$17*'Income Calcs'!$J$17)</f>
        <v>52.107631578947363</v>
      </c>
      <c r="C219" s="250">
        <f>MAX($C$102,(A219-INT((A219-1)/'Income Calcs'!$E$18)*'Income Calcs'!$E$18)/'Income Calcs'!$E$18*'Income Calcs'!$J$18)</f>
        <v>46.46940789473684</v>
      </c>
      <c r="D219" s="250">
        <f>MAX($C$102,(A219-INT((A219-1)/'Income Calcs'!$E$19)*'Income Calcs'!$E$19)/'Income Calcs'!$E$19*'Income Calcs'!$J$19)</f>
        <v>35</v>
      </c>
      <c r="E219" s="251">
        <v>35</v>
      </c>
      <c r="F219" s="162"/>
      <c r="G219" s="162"/>
      <c r="H219" s="162"/>
      <c r="I219" s="162"/>
      <c r="J219" s="162"/>
      <c r="K219" s="162"/>
      <c r="L219" s="163"/>
      <c r="M219" s="163"/>
      <c r="N219"/>
      <c r="O219"/>
      <c r="P219"/>
      <c r="Q219"/>
      <c r="R219"/>
      <c r="S219"/>
      <c r="T219"/>
      <c r="U219"/>
      <c r="V219"/>
      <c r="W219"/>
      <c r="X219"/>
    </row>
    <row r="220" spans="1:24" ht="15" customHeight="1" x14ac:dyDescent="0.25">
      <c r="A220" s="249">
        <v>63</v>
      </c>
      <c r="B220" s="250">
        <f>MAX($C$102,(A220-INT((A220-1)/'Income Calcs'!$E$17)*'Income Calcs'!$E$17)/'Income Calcs'!$E$17*'Income Calcs'!$J$17)</f>
        <v>54.278782894736842</v>
      </c>
      <c r="C220" s="250">
        <f>MAX($C$102,(A220-INT((A220-1)/'Income Calcs'!$E$18)*'Income Calcs'!$E$18)/'Income Calcs'!$E$18*'Income Calcs'!$J$18)</f>
        <v>47.218914473684208</v>
      </c>
      <c r="D220" s="250">
        <f>MAX($C$102,(A220-INT((A220-1)/'Income Calcs'!$E$19)*'Income Calcs'!$E$19)/'Income Calcs'!$E$19*'Income Calcs'!$J$19)</f>
        <v>35</v>
      </c>
      <c r="E220" s="251">
        <v>35</v>
      </c>
      <c r="F220" s="162"/>
      <c r="G220" s="162"/>
      <c r="H220" s="162"/>
      <c r="I220" s="162"/>
      <c r="J220" s="162"/>
      <c r="K220" s="162"/>
      <c r="L220" s="163"/>
      <c r="M220" s="163"/>
      <c r="N220"/>
      <c r="O220"/>
      <c r="P220"/>
      <c r="Q220"/>
      <c r="R220"/>
      <c r="S220"/>
      <c r="T220"/>
      <c r="U220"/>
      <c r="V220"/>
      <c r="W220"/>
      <c r="X220"/>
    </row>
    <row r="221" spans="1:24" ht="15" customHeight="1" x14ac:dyDescent="0.25">
      <c r="A221" s="249">
        <v>64</v>
      </c>
      <c r="B221" s="250">
        <f>MAX($C$102,(A221-INT((A221-1)/'Income Calcs'!$E$17)*'Income Calcs'!$E$17)/'Income Calcs'!$E$17*'Income Calcs'!$J$17)</f>
        <v>56.449934210526315</v>
      </c>
      <c r="C221" s="250">
        <f>MAX($C$102,(A221-INT((A221-1)/'Income Calcs'!$E$18)*'Income Calcs'!$E$18)/'Income Calcs'!$E$18*'Income Calcs'!$J$18)</f>
        <v>47.968421052631577</v>
      </c>
      <c r="D221" s="250">
        <f>MAX($C$102,(A221-INT((A221-1)/'Income Calcs'!$E$19)*'Income Calcs'!$E$19)/'Income Calcs'!$E$19*'Income Calcs'!$J$19)</f>
        <v>35</v>
      </c>
      <c r="E221" s="251">
        <v>35</v>
      </c>
      <c r="F221" s="162"/>
      <c r="G221" s="162"/>
      <c r="H221" s="162"/>
      <c r="I221" s="162"/>
      <c r="J221" s="162"/>
      <c r="K221" s="162"/>
      <c r="L221" s="163"/>
      <c r="M221" s="163"/>
      <c r="N221"/>
      <c r="O221"/>
      <c r="P221"/>
      <c r="Q221"/>
      <c r="R221"/>
      <c r="S221"/>
      <c r="T221"/>
      <c r="U221"/>
      <c r="V221"/>
      <c r="W221"/>
      <c r="X221"/>
    </row>
    <row r="222" spans="1:24" ht="15" customHeight="1" x14ac:dyDescent="0.25">
      <c r="A222" s="249">
        <v>65</v>
      </c>
      <c r="B222" s="250">
        <f>MAX($C$102,(A222-INT((A222-1)/'Income Calcs'!$E$17)*'Income Calcs'!$E$17)/'Income Calcs'!$E$17*'Income Calcs'!$J$17)</f>
        <v>58.621085526315788</v>
      </c>
      <c r="C222" s="250">
        <f>MAX($C$102,(A222-INT((A222-1)/'Income Calcs'!$E$18)*'Income Calcs'!$E$18)/'Income Calcs'!$E$18*'Income Calcs'!$J$18)</f>
        <v>48.717927631578945</v>
      </c>
      <c r="D222" s="250">
        <f>MAX($C$102,(A222-INT((A222-1)/'Income Calcs'!$E$19)*'Income Calcs'!$E$19)/'Income Calcs'!$E$19*'Income Calcs'!$J$19)</f>
        <v>35</v>
      </c>
      <c r="E222" s="251">
        <v>35</v>
      </c>
      <c r="F222" s="162"/>
      <c r="G222" s="162"/>
      <c r="H222" s="162"/>
      <c r="I222" s="162"/>
      <c r="J222" s="162"/>
      <c r="K222" s="162"/>
      <c r="L222" s="163"/>
      <c r="M222" s="163"/>
      <c r="N222"/>
      <c r="O222"/>
      <c r="P222"/>
      <c r="Q222"/>
      <c r="R222"/>
      <c r="S222"/>
      <c r="T222"/>
      <c r="U222"/>
      <c r="V222"/>
      <c r="W222"/>
      <c r="X222"/>
    </row>
    <row r="223" spans="1:24" ht="15" customHeight="1" x14ac:dyDescent="0.25">
      <c r="A223" s="249">
        <v>66</v>
      </c>
      <c r="B223" s="250">
        <f>MAX($C$102,(A223-INT((A223-1)/'Income Calcs'!$E$17)*'Income Calcs'!$E$17)/'Income Calcs'!$E$17*'Income Calcs'!$J$17)</f>
        <v>60.792236842105254</v>
      </c>
      <c r="C223" s="250">
        <f>MAX($C$102,(A223-INT((A223-1)/'Income Calcs'!$E$18)*'Income Calcs'!$E$18)/'Income Calcs'!$E$18*'Income Calcs'!$J$18)</f>
        <v>49.467434210526314</v>
      </c>
      <c r="D223" s="250">
        <f>MAX($C$102,(A223-INT((A223-1)/'Income Calcs'!$E$19)*'Income Calcs'!$E$19)/'Income Calcs'!$E$19*'Income Calcs'!$J$19)</f>
        <v>35</v>
      </c>
      <c r="E223" s="251">
        <v>35</v>
      </c>
      <c r="F223" s="162"/>
      <c r="G223" s="162"/>
      <c r="H223" s="162"/>
      <c r="I223" s="162"/>
      <c r="J223" s="162"/>
      <c r="K223" s="162"/>
      <c r="L223" s="163"/>
      <c r="M223" s="163"/>
      <c r="N223"/>
      <c r="O223"/>
      <c r="P223"/>
      <c r="Q223"/>
      <c r="R223"/>
      <c r="S223"/>
      <c r="T223"/>
      <c r="U223"/>
      <c r="V223"/>
      <c r="W223"/>
      <c r="X223"/>
    </row>
    <row r="224" spans="1:24" ht="15" customHeight="1" x14ac:dyDescent="0.25">
      <c r="A224" s="249">
        <v>67</v>
      </c>
      <c r="B224" s="250">
        <f>MAX($C$102,(A224-INT((A224-1)/'Income Calcs'!$E$17)*'Income Calcs'!$E$17)/'Income Calcs'!$E$17*'Income Calcs'!$J$17)</f>
        <v>62.963388157894741</v>
      </c>
      <c r="C224" s="250">
        <f>MAX($C$102,(A224-INT((A224-1)/'Income Calcs'!$E$18)*'Income Calcs'!$E$18)/'Income Calcs'!$E$18*'Income Calcs'!$J$18)</f>
        <v>50.216940789473682</v>
      </c>
      <c r="D224" s="250">
        <f>MAX($C$102,(A224-INT((A224-1)/'Income Calcs'!$E$19)*'Income Calcs'!$E$19)/'Income Calcs'!$E$19*'Income Calcs'!$J$19)</f>
        <v>35</v>
      </c>
      <c r="E224" s="251">
        <v>35</v>
      </c>
      <c r="F224" s="162"/>
      <c r="G224" s="162"/>
      <c r="H224" s="162"/>
      <c r="I224" s="162"/>
      <c r="J224" s="162"/>
      <c r="K224" s="162"/>
      <c r="L224" s="163"/>
      <c r="M224" s="163"/>
      <c r="N224"/>
      <c r="O224"/>
      <c r="P224"/>
      <c r="Q224"/>
      <c r="R224"/>
      <c r="S224"/>
      <c r="T224"/>
      <c r="U224"/>
      <c r="V224"/>
      <c r="W224"/>
      <c r="X224"/>
    </row>
    <row r="225" spans="1:24" ht="15" customHeight="1" x14ac:dyDescent="0.25">
      <c r="A225" s="249">
        <v>68</v>
      </c>
      <c r="B225" s="250">
        <f>MAX($C$102,(A225-INT((A225-1)/'Income Calcs'!$E$17)*'Income Calcs'!$E$17)/'Income Calcs'!$E$17*'Income Calcs'!$J$17)</f>
        <v>65.134539473684214</v>
      </c>
      <c r="C225" s="250">
        <f>MAX($C$102,(A225-INT((A225-1)/'Income Calcs'!$E$18)*'Income Calcs'!$E$18)/'Income Calcs'!$E$18*'Income Calcs'!$J$18)</f>
        <v>50.966447368421051</v>
      </c>
      <c r="D225" s="250">
        <f>MAX($C$102,(A225-INT((A225-1)/'Income Calcs'!$E$19)*'Income Calcs'!$E$19)/'Income Calcs'!$E$19*'Income Calcs'!$J$19)</f>
        <v>35</v>
      </c>
      <c r="E225" s="251">
        <v>35</v>
      </c>
      <c r="F225" s="162"/>
      <c r="G225" s="162"/>
      <c r="H225" s="162"/>
      <c r="I225" s="162"/>
      <c r="J225" s="162"/>
      <c r="K225" s="162"/>
      <c r="L225" s="163"/>
      <c r="M225" s="163"/>
      <c r="N225"/>
      <c r="O225"/>
      <c r="P225"/>
      <c r="Q225"/>
      <c r="R225"/>
      <c r="S225"/>
      <c r="T225"/>
      <c r="U225"/>
      <c r="V225"/>
      <c r="W225"/>
      <c r="X225"/>
    </row>
    <row r="226" spans="1:24" ht="18" customHeight="1" x14ac:dyDescent="0.25">
      <c r="A226" s="249">
        <v>69</v>
      </c>
      <c r="B226" s="250">
        <f>MAX($C$102,(A226-INT((A226-1)/'Income Calcs'!$E$17)*'Income Calcs'!$E$17)/'Income Calcs'!$E$17*'Income Calcs'!$J$17)</f>
        <v>67.305690789473687</v>
      </c>
      <c r="C226" s="250">
        <f>MAX($C$102,(A226-INT((A226-1)/'Income Calcs'!$E$18)*'Income Calcs'!$E$18)/'Income Calcs'!$E$18*'Income Calcs'!$J$18)</f>
        <v>51.715953947368419</v>
      </c>
      <c r="D226" s="250">
        <f>MAX($C$102,(A226-INT((A226-1)/'Income Calcs'!$E$19)*'Income Calcs'!$E$19)/'Income Calcs'!$E$19*'Income Calcs'!$J$19)</f>
        <v>35</v>
      </c>
      <c r="E226" s="251">
        <v>35</v>
      </c>
      <c r="F226" s="162"/>
      <c r="G226" s="162"/>
      <c r="H226" s="162"/>
      <c r="I226" s="162"/>
      <c r="J226" s="162"/>
      <c r="K226" s="162"/>
      <c r="L226" s="163"/>
      <c r="M226" s="163"/>
      <c r="N226"/>
      <c r="O226"/>
      <c r="P226"/>
      <c r="Q226"/>
      <c r="R226"/>
      <c r="S226"/>
      <c r="T226"/>
      <c r="U226"/>
      <c r="V226"/>
      <c r="W226"/>
      <c r="X226"/>
    </row>
    <row r="227" spans="1:24" ht="15" customHeight="1" x14ac:dyDescent="0.25">
      <c r="A227" s="249">
        <v>70</v>
      </c>
      <c r="B227" s="250">
        <f>MAX($C$102,(A227-INT((A227-1)/'Income Calcs'!$E$17)*'Income Calcs'!$E$17)/'Income Calcs'!$E$17*'Income Calcs'!$J$17)</f>
        <v>69.476842105263145</v>
      </c>
      <c r="C227" s="250">
        <f>MAX($C$102,(A227-INT((A227-1)/'Income Calcs'!$E$18)*'Income Calcs'!$E$18)/'Income Calcs'!$E$18*'Income Calcs'!$J$18)</f>
        <v>52.465460526315788</v>
      </c>
      <c r="D227" s="250">
        <f>MAX($C$102,(A227-INT((A227-1)/'Income Calcs'!$E$19)*'Income Calcs'!$E$19)/'Income Calcs'!$E$19*'Income Calcs'!$J$19)</f>
        <v>35</v>
      </c>
      <c r="E227" s="251">
        <v>35</v>
      </c>
      <c r="F227" s="162"/>
      <c r="G227" s="162"/>
      <c r="H227" s="162"/>
      <c r="I227" s="162"/>
      <c r="J227" s="162"/>
      <c r="K227" s="162"/>
      <c r="L227" s="163"/>
      <c r="M227" s="163"/>
      <c r="N227"/>
      <c r="O227"/>
      <c r="P227"/>
      <c r="Q227"/>
      <c r="R227"/>
      <c r="S227"/>
      <c r="T227"/>
      <c r="U227"/>
      <c r="V227"/>
      <c r="W227"/>
      <c r="X227"/>
    </row>
    <row r="228" spans="1:24" ht="15" customHeight="1" x14ac:dyDescent="0.25">
      <c r="A228" s="249">
        <v>71</v>
      </c>
      <c r="B228" s="250">
        <f>MAX($C$102,(A228-INT((A228-1)/'Income Calcs'!$E$17)*'Income Calcs'!$E$17)/'Income Calcs'!$E$17*'Income Calcs'!$J$17)</f>
        <v>71.647993421052632</v>
      </c>
      <c r="C228" s="250">
        <f>MAX($C$102,(A228-INT((A228-1)/'Income Calcs'!$E$18)*'Income Calcs'!$E$18)/'Income Calcs'!$E$18*'Income Calcs'!$J$18)</f>
        <v>53.214967105263156</v>
      </c>
      <c r="D228" s="250">
        <f>MAX($C$102,(A228-INT((A228-1)/'Income Calcs'!$E$19)*'Income Calcs'!$E$19)/'Income Calcs'!$E$19*'Income Calcs'!$J$19)</f>
        <v>35</v>
      </c>
      <c r="E228" s="251">
        <v>35</v>
      </c>
      <c r="F228" s="162"/>
      <c r="G228" s="162"/>
      <c r="H228" s="162"/>
      <c r="I228" s="162"/>
      <c r="J228" s="162"/>
      <c r="K228" s="162"/>
      <c r="L228" s="163"/>
      <c r="M228" s="163"/>
      <c r="N228"/>
      <c r="O228"/>
      <c r="P228"/>
      <c r="Q228"/>
      <c r="R228"/>
      <c r="S228"/>
      <c r="T228"/>
      <c r="U228"/>
      <c r="V228"/>
      <c r="W228"/>
      <c r="X228"/>
    </row>
    <row r="229" spans="1:24" ht="15" customHeight="1" x14ac:dyDescent="0.25">
      <c r="A229" s="249">
        <v>72</v>
      </c>
      <c r="B229" s="250">
        <f>MAX($C$102,(A229-INT((A229-1)/'Income Calcs'!$E$17)*'Income Calcs'!$E$17)/'Income Calcs'!$E$17*'Income Calcs'!$J$17)</f>
        <v>73.819144736842105</v>
      </c>
      <c r="C229" s="250">
        <f>MAX($C$102,(A229-INT((A229-1)/'Income Calcs'!$E$18)*'Income Calcs'!$E$18)/'Income Calcs'!$E$18*'Income Calcs'!$J$18)</f>
        <v>53.964473684210525</v>
      </c>
      <c r="D229" s="250">
        <f>MAX($C$102,(A229-INT((A229-1)/'Income Calcs'!$E$19)*'Income Calcs'!$E$19)/'Income Calcs'!$E$19*'Income Calcs'!$J$19)</f>
        <v>35</v>
      </c>
      <c r="E229" s="251">
        <v>35</v>
      </c>
      <c r="F229" s="162"/>
      <c r="G229" s="162"/>
      <c r="H229" s="162"/>
      <c r="I229" s="162"/>
      <c r="J229" s="162"/>
      <c r="K229" s="162"/>
      <c r="L229" s="163"/>
      <c r="M229" s="163"/>
      <c r="N229"/>
      <c r="O229"/>
      <c r="P229"/>
      <c r="Q229"/>
      <c r="R229"/>
      <c r="S229"/>
      <c r="T229"/>
      <c r="U229"/>
      <c r="V229"/>
      <c r="W229"/>
      <c r="X229"/>
    </row>
    <row r="230" spans="1:24" ht="15" customHeight="1" x14ac:dyDescent="0.25">
      <c r="A230" s="249">
        <v>73</v>
      </c>
      <c r="B230" s="250">
        <f>MAX($C$102,(A230-INT((A230-1)/'Income Calcs'!$E$17)*'Income Calcs'!$E$17)/'Income Calcs'!$E$17*'Income Calcs'!$J$17)</f>
        <v>75.990296052631578</v>
      </c>
      <c r="C230" s="250">
        <f>MAX($C$102,(A230-INT((A230-1)/'Income Calcs'!$E$18)*'Income Calcs'!$E$18)/'Income Calcs'!$E$18*'Income Calcs'!$J$18)</f>
        <v>54.713980263157893</v>
      </c>
      <c r="D230" s="250">
        <f>MAX($C$102,(A230-INT((A230-1)/'Income Calcs'!$E$19)*'Income Calcs'!$E$19)/'Income Calcs'!$E$19*'Income Calcs'!$J$19)</f>
        <v>35</v>
      </c>
      <c r="E230" s="251">
        <v>35</v>
      </c>
      <c r="F230" s="162"/>
      <c r="G230" s="162"/>
      <c r="H230" s="162"/>
      <c r="I230" s="162"/>
      <c r="J230" s="162"/>
      <c r="K230" s="162"/>
      <c r="L230" s="163"/>
      <c r="M230" s="163"/>
      <c r="N230"/>
      <c r="O230"/>
      <c r="P230"/>
      <c r="Q230"/>
      <c r="R230"/>
      <c r="S230"/>
      <c r="T230"/>
      <c r="U230"/>
      <c r="V230"/>
      <c r="W230"/>
      <c r="X230"/>
    </row>
    <row r="231" spans="1:24" ht="15" customHeight="1" x14ac:dyDescent="0.25">
      <c r="A231" s="249">
        <v>74</v>
      </c>
      <c r="B231" s="250">
        <f>MAX($C$102,(A231-INT((A231-1)/'Income Calcs'!$E$17)*'Income Calcs'!$E$17)/'Income Calcs'!$E$17*'Income Calcs'!$J$17)</f>
        <v>78.161447368421051</v>
      </c>
      <c r="C231" s="250">
        <f>MAX($C$102,(A231-INT((A231-1)/'Income Calcs'!$E$18)*'Income Calcs'!$E$18)/'Income Calcs'!$E$18*'Income Calcs'!$J$18)</f>
        <v>55.463486842105262</v>
      </c>
      <c r="D231" s="250">
        <f>MAX($C$102,(A231-INT((A231-1)/'Income Calcs'!$E$19)*'Income Calcs'!$E$19)/'Income Calcs'!$E$19*'Income Calcs'!$J$19)</f>
        <v>35</v>
      </c>
      <c r="E231" s="251">
        <v>35</v>
      </c>
      <c r="F231" s="162"/>
      <c r="G231" s="162"/>
      <c r="H231" s="162"/>
      <c r="I231" s="162"/>
      <c r="J231" s="162"/>
      <c r="K231" s="162"/>
      <c r="L231" s="163"/>
      <c r="M231" s="163"/>
      <c r="N231"/>
      <c r="O231"/>
      <c r="P231"/>
      <c r="Q231"/>
      <c r="R231"/>
      <c r="S231"/>
      <c r="T231"/>
      <c r="U231"/>
      <c r="V231"/>
      <c r="W231"/>
      <c r="X231"/>
    </row>
    <row r="232" spans="1:24" ht="15" customHeight="1" x14ac:dyDescent="0.25">
      <c r="A232" s="249">
        <v>75</v>
      </c>
      <c r="B232" s="250">
        <f>MAX($C$102,(A232-INT((A232-1)/'Income Calcs'!$E$17)*'Income Calcs'!$E$17)/'Income Calcs'!$E$17*'Income Calcs'!$J$17)</f>
        <v>80.332598684210524</v>
      </c>
      <c r="C232" s="250">
        <f>MAX($C$102,(A232-INT((A232-1)/'Income Calcs'!$E$18)*'Income Calcs'!$E$18)/'Income Calcs'!$E$18*'Income Calcs'!$J$18)</f>
        <v>56.21299342105263</v>
      </c>
      <c r="D232" s="250">
        <f>MAX($C$102,(A232-INT((A232-1)/'Income Calcs'!$E$19)*'Income Calcs'!$E$19)/'Income Calcs'!$E$19*'Income Calcs'!$J$19)</f>
        <v>35</v>
      </c>
      <c r="E232" s="251">
        <v>35</v>
      </c>
      <c r="F232" s="162"/>
      <c r="G232" s="162"/>
      <c r="H232" s="162"/>
      <c r="I232" s="162"/>
      <c r="J232" s="162"/>
      <c r="K232" s="162"/>
      <c r="L232" s="163"/>
      <c r="M232" s="163"/>
      <c r="N232"/>
      <c r="O232"/>
      <c r="P232"/>
      <c r="Q232"/>
      <c r="R232"/>
      <c r="S232"/>
      <c r="T232"/>
      <c r="U232"/>
      <c r="V232"/>
      <c r="W232"/>
      <c r="X232"/>
    </row>
    <row r="233" spans="1:24" ht="15" customHeight="1" x14ac:dyDescent="0.25">
      <c r="A233" s="249">
        <v>76</v>
      </c>
      <c r="B233" s="250">
        <f>MAX($C$102,(A233-INT((A233-1)/'Income Calcs'!$E$17)*'Income Calcs'!$E$17)/'Income Calcs'!$E$17*'Income Calcs'!$J$17)</f>
        <v>82.503749999999997</v>
      </c>
      <c r="C233" s="250">
        <f>MAX($C$102,(A233-INT((A233-1)/'Income Calcs'!$E$18)*'Income Calcs'!$E$18)/'Income Calcs'!$E$18*'Income Calcs'!$J$18)</f>
        <v>56.962499999999999</v>
      </c>
      <c r="D233" s="250">
        <f>MAX($C$102,(A233-INT((A233-1)/'Income Calcs'!$E$19)*'Income Calcs'!$E$19)/'Income Calcs'!$E$19*'Income Calcs'!$J$19)</f>
        <v>35</v>
      </c>
      <c r="E233" s="251">
        <v>35</v>
      </c>
      <c r="F233" s="162"/>
      <c r="G233" s="162"/>
      <c r="H233" s="162"/>
      <c r="I233" s="162"/>
      <c r="J233" s="162"/>
      <c r="K233" s="162"/>
      <c r="L233" s="163"/>
      <c r="M233" s="163"/>
      <c r="N233"/>
      <c r="O233"/>
      <c r="P233"/>
      <c r="Q233"/>
      <c r="R233"/>
      <c r="S233"/>
      <c r="T233"/>
      <c r="U233"/>
      <c r="V233"/>
      <c r="W233"/>
      <c r="X233"/>
    </row>
    <row r="234" spans="1:24" ht="15" customHeight="1" x14ac:dyDescent="0.25">
      <c r="A234" s="249">
        <v>77</v>
      </c>
      <c r="B234" s="250">
        <f>MAX($C$102,(A234-INT((A234-1)/'Income Calcs'!$E$17)*'Income Calcs'!$E$17)/'Income Calcs'!$E$17*'Income Calcs'!$J$17)</f>
        <v>35</v>
      </c>
      <c r="C234" s="250">
        <f>MAX($C$102,(A234-INT((A234-1)/'Income Calcs'!$E$18)*'Income Calcs'!$E$18)/'Income Calcs'!$E$18*'Income Calcs'!$J$18)</f>
        <v>35</v>
      </c>
      <c r="D234" s="250">
        <f>MAX($C$102,(A234-INT((A234-1)/'Income Calcs'!$E$19)*'Income Calcs'!$E$19)/'Income Calcs'!$E$19*'Income Calcs'!$J$19)</f>
        <v>35</v>
      </c>
      <c r="E234" s="251">
        <v>35</v>
      </c>
      <c r="F234" s="162"/>
      <c r="G234" s="162"/>
      <c r="H234" s="162"/>
      <c r="I234" s="162"/>
      <c r="J234" s="162"/>
      <c r="K234" s="162"/>
      <c r="L234" s="163"/>
      <c r="M234" s="163"/>
      <c r="N234"/>
      <c r="O234"/>
      <c r="P234"/>
      <c r="Q234"/>
      <c r="R234"/>
      <c r="S234"/>
      <c r="T234"/>
      <c r="U234"/>
      <c r="V234"/>
      <c r="W234"/>
      <c r="X234"/>
    </row>
    <row r="235" spans="1:24" ht="15" customHeight="1" x14ac:dyDescent="0.25">
      <c r="A235" s="249">
        <v>78</v>
      </c>
      <c r="B235" s="250">
        <f>MAX($C$102,(A235-INT((A235-1)/'Income Calcs'!$E$17)*'Income Calcs'!$E$17)/'Income Calcs'!$E$17*'Income Calcs'!$J$17)</f>
        <v>35</v>
      </c>
      <c r="C235" s="250">
        <f>MAX($C$102,(A235-INT((A235-1)/'Income Calcs'!$E$18)*'Income Calcs'!$E$18)/'Income Calcs'!$E$18*'Income Calcs'!$J$18)</f>
        <v>35</v>
      </c>
      <c r="D235" s="250">
        <f>MAX($C$102,(A235-INT((A235-1)/'Income Calcs'!$E$19)*'Income Calcs'!$E$19)/'Income Calcs'!$E$19*'Income Calcs'!$J$19)</f>
        <v>35</v>
      </c>
      <c r="E235" s="251">
        <v>35</v>
      </c>
      <c r="F235" s="162"/>
      <c r="G235" s="162"/>
      <c r="H235" s="162"/>
      <c r="I235" s="162"/>
      <c r="J235" s="162"/>
      <c r="K235" s="162"/>
      <c r="L235" s="163"/>
      <c r="M235" s="163"/>
      <c r="N235"/>
      <c r="O235"/>
      <c r="P235"/>
      <c r="Q235"/>
      <c r="R235"/>
      <c r="S235"/>
      <c r="T235"/>
      <c r="U235"/>
      <c r="V235"/>
      <c r="W235"/>
      <c r="X235"/>
    </row>
    <row r="236" spans="1:24" ht="15" customHeight="1" x14ac:dyDescent="0.25">
      <c r="A236" s="249">
        <v>79</v>
      </c>
      <c r="B236" s="250">
        <f>MAX($C$102,(A236-INT((A236-1)/'Income Calcs'!$E$17)*'Income Calcs'!$E$17)/'Income Calcs'!$E$17*'Income Calcs'!$J$17)</f>
        <v>35</v>
      </c>
      <c r="C236" s="250">
        <f>MAX($C$102,(A236-INT((A236-1)/'Income Calcs'!$E$18)*'Income Calcs'!$E$18)/'Income Calcs'!$E$18*'Income Calcs'!$J$18)</f>
        <v>35</v>
      </c>
      <c r="D236" s="250">
        <f>MAX($C$102,(A236-INT((A236-1)/'Income Calcs'!$E$19)*'Income Calcs'!$E$19)/'Income Calcs'!$E$19*'Income Calcs'!$J$19)</f>
        <v>35</v>
      </c>
      <c r="E236" s="251">
        <v>35</v>
      </c>
      <c r="F236" s="162"/>
      <c r="G236" s="162"/>
      <c r="H236" s="162"/>
      <c r="I236" s="162"/>
      <c r="J236" s="162"/>
      <c r="K236" s="162"/>
      <c r="L236" s="163"/>
      <c r="M236" s="163"/>
      <c r="N236"/>
      <c r="O236"/>
      <c r="P236"/>
      <c r="Q236"/>
      <c r="R236"/>
      <c r="S236"/>
      <c r="T236"/>
      <c r="U236"/>
      <c r="V236"/>
      <c r="W236"/>
      <c r="X236"/>
    </row>
    <row r="237" spans="1:24" ht="15" customHeight="1" x14ac:dyDescent="0.25">
      <c r="A237" s="249">
        <v>80</v>
      </c>
      <c r="B237" s="250">
        <f>MAX($C$102,(A237-INT((A237-1)/'Income Calcs'!$E$17)*'Income Calcs'!$E$17)/'Income Calcs'!$E$17*'Income Calcs'!$J$17)</f>
        <v>35</v>
      </c>
      <c r="C237" s="250">
        <f>MAX($C$102,(A237-INT((A237-1)/'Income Calcs'!$E$18)*'Income Calcs'!$E$18)/'Income Calcs'!$E$18*'Income Calcs'!$J$18)</f>
        <v>35</v>
      </c>
      <c r="D237" s="250">
        <f>MAX($C$102,(A237-INT((A237-1)/'Income Calcs'!$E$19)*'Income Calcs'!$E$19)/'Income Calcs'!$E$19*'Income Calcs'!$J$19)</f>
        <v>35</v>
      </c>
      <c r="E237" s="251">
        <v>35</v>
      </c>
      <c r="F237" s="162"/>
      <c r="G237" s="162"/>
      <c r="H237" s="162"/>
      <c r="I237" s="162"/>
      <c r="J237" s="162"/>
      <c r="K237" s="162"/>
      <c r="L237" s="163"/>
      <c r="M237" s="163"/>
      <c r="N237"/>
      <c r="O237"/>
      <c r="P237"/>
      <c r="Q237"/>
      <c r="R237"/>
      <c r="S237"/>
      <c r="T237"/>
      <c r="U237"/>
      <c r="V237"/>
      <c r="W237"/>
      <c r="X237"/>
    </row>
    <row r="238" spans="1:24" ht="15" customHeight="1" x14ac:dyDescent="0.25">
      <c r="A238" s="249">
        <v>81</v>
      </c>
      <c r="B238" s="250">
        <f>MAX($C$102,(A238-INT((A238-1)/'Income Calcs'!$E$17)*'Income Calcs'!$E$17)/'Income Calcs'!$E$17*'Income Calcs'!$J$17)</f>
        <v>35</v>
      </c>
      <c r="C238" s="250">
        <f>MAX($C$102,(A238-INT((A238-1)/'Income Calcs'!$E$18)*'Income Calcs'!$E$18)/'Income Calcs'!$E$18*'Income Calcs'!$J$18)</f>
        <v>35</v>
      </c>
      <c r="D238" s="250">
        <f>MAX($C$102,(A238-INT((A238-1)/'Income Calcs'!$E$19)*'Income Calcs'!$E$19)/'Income Calcs'!$E$19*'Income Calcs'!$J$19)</f>
        <v>35</v>
      </c>
      <c r="E238" s="251">
        <v>35</v>
      </c>
      <c r="F238" s="162"/>
      <c r="G238" s="162"/>
      <c r="H238" s="162"/>
      <c r="I238" s="162"/>
      <c r="J238" s="162"/>
      <c r="K238" s="162"/>
      <c r="L238" s="163"/>
      <c r="M238" s="163"/>
      <c r="N238"/>
      <c r="O238"/>
      <c r="P238"/>
      <c r="Q238"/>
      <c r="R238"/>
      <c r="S238"/>
      <c r="T238"/>
      <c r="U238"/>
      <c r="V238"/>
      <c r="W238"/>
      <c r="X238"/>
    </row>
    <row r="239" spans="1:24" ht="18" customHeight="1" x14ac:dyDescent="0.25">
      <c r="A239" s="249">
        <v>82</v>
      </c>
      <c r="B239" s="250">
        <f>MAX($C$102,(A239-INT((A239-1)/'Income Calcs'!$E$17)*'Income Calcs'!$E$17)/'Income Calcs'!$E$17*'Income Calcs'!$J$17)</f>
        <v>35</v>
      </c>
      <c r="C239" s="250">
        <f>MAX($C$102,(A239-INT((A239-1)/'Income Calcs'!$E$18)*'Income Calcs'!$E$18)/'Income Calcs'!$E$18*'Income Calcs'!$J$18)</f>
        <v>35</v>
      </c>
      <c r="D239" s="250">
        <f>MAX($C$102,(A239-INT((A239-1)/'Income Calcs'!$E$19)*'Income Calcs'!$E$19)/'Income Calcs'!$E$19*'Income Calcs'!$J$19)</f>
        <v>35</v>
      </c>
      <c r="E239" s="251">
        <v>35</v>
      </c>
      <c r="F239" s="162"/>
      <c r="G239" s="162"/>
      <c r="H239" s="162"/>
      <c r="I239" s="162"/>
      <c r="J239" s="162"/>
      <c r="K239" s="162"/>
      <c r="L239" s="163"/>
      <c r="M239" s="163"/>
      <c r="N239"/>
      <c r="O239"/>
      <c r="P239"/>
      <c r="Q239"/>
      <c r="R239"/>
      <c r="S239"/>
      <c r="T239"/>
      <c r="U239"/>
      <c r="V239"/>
      <c r="W239"/>
      <c r="X239"/>
    </row>
    <row r="240" spans="1:24" ht="15" customHeight="1" x14ac:dyDescent="0.25">
      <c r="A240" s="249">
        <v>83</v>
      </c>
      <c r="B240" s="250">
        <f>MAX($C$102,(A240-INT((A240-1)/'Income Calcs'!$E$17)*'Income Calcs'!$E$17)/'Income Calcs'!$E$17*'Income Calcs'!$J$17)</f>
        <v>35</v>
      </c>
      <c r="C240" s="250">
        <f>MAX($C$102,(A240-INT((A240-1)/'Income Calcs'!$E$18)*'Income Calcs'!$E$18)/'Income Calcs'!$E$18*'Income Calcs'!$J$18)</f>
        <v>35</v>
      </c>
      <c r="D240" s="250">
        <f>MAX($C$102,(A240-INT((A240-1)/'Income Calcs'!$E$19)*'Income Calcs'!$E$19)/'Income Calcs'!$E$19*'Income Calcs'!$J$19)</f>
        <v>35</v>
      </c>
      <c r="E240" s="251">
        <v>35</v>
      </c>
      <c r="F240" s="162"/>
      <c r="G240" s="162"/>
      <c r="H240" s="162"/>
      <c r="I240" s="162"/>
      <c r="J240" s="162"/>
      <c r="K240" s="162"/>
      <c r="L240" s="163"/>
      <c r="M240" s="163"/>
      <c r="N240"/>
      <c r="O240"/>
      <c r="P240"/>
      <c r="Q240"/>
      <c r="R240"/>
      <c r="S240"/>
      <c r="T240"/>
      <c r="U240"/>
      <c r="V240"/>
      <c r="W240"/>
      <c r="X240"/>
    </row>
    <row r="241" spans="1:24" ht="15" customHeight="1" x14ac:dyDescent="0.25">
      <c r="A241" s="249">
        <v>84</v>
      </c>
      <c r="B241" s="250">
        <f>MAX($C$102,(A241-INT((A241-1)/'Income Calcs'!$E$17)*'Income Calcs'!$E$17)/'Income Calcs'!$E$17*'Income Calcs'!$J$17)</f>
        <v>35</v>
      </c>
      <c r="C241" s="250">
        <f>MAX($C$102,(A241-INT((A241-1)/'Income Calcs'!$E$18)*'Income Calcs'!$E$18)/'Income Calcs'!$E$18*'Income Calcs'!$J$18)</f>
        <v>35</v>
      </c>
      <c r="D241" s="250">
        <f>MAX($C$102,(A241-INT((A241-1)/'Income Calcs'!$E$19)*'Income Calcs'!$E$19)/'Income Calcs'!$E$19*'Income Calcs'!$J$19)</f>
        <v>35.427</v>
      </c>
      <c r="E241" s="251">
        <v>35</v>
      </c>
      <c r="F241" s="162"/>
      <c r="G241" s="162"/>
      <c r="H241" s="162"/>
      <c r="I241" s="162"/>
      <c r="J241" s="162"/>
      <c r="K241" s="162"/>
      <c r="L241" s="163"/>
      <c r="M241" s="163"/>
      <c r="N241"/>
      <c r="O241"/>
      <c r="P241"/>
      <c r="Q241"/>
      <c r="R241"/>
      <c r="S241"/>
      <c r="T241"/>
      <c r="U241"/>
      <c r="V241"/>
      <c r="W241"/>
      <c r="X241"/>
    </row>
    <row r="242" spans="1:24" ht="15" customHeight="1" x14ac:dyDescent="0.25">
      <c r="A242" s="249">
        <v>85</v>
      </c>
      <c r="B242" s="250">
        <f>MAX($C$102,(A242-INT((A242-1)/'Income Calcs'!$E$17)*'Income Calcs'!$E$17)/'Income Calcs'!$E$17*'Income Calcs'!$J$17)</f>
        <v>35</v>
      </c>
      <c r="C242" s="250">
        <f>MAX($C$102,(A242-INT((A242-1)/'Income Calcs'!$E$18)*'Income Calcs'!$E$18)/'Income Calcs'!$E$18*'Income Calcs'!$J$18)</f>
        <v>35</v>
      </c>
      <c r="D242" s="250">
        <f>MAX($C$102,(A242-INT((A242-1)/'Income Calcs'!$E$19)*'Income Calcs'!$E$19)/'Income Calcs'!$E$19*'Income Calcs'!$J$19)</f>
        <v>36.903125000000003</v>
      </c>
      <c r="E242" s="251">
        <v>35</v>
      </c>
      <c r="F242" s="162"/>
      <c r="G242" s="162"/>
      <c r="H242" s="162"/>
      <c r="I242" s="162"/>
      <c r="J242" s="162"/>
      <c r="K242" s="162"/>
      <c r="L242" s="163"/>
      <c r="M242" s="163"/>
      <c r="N242"/>
      <c r="O242"/>
      <c r="P242"/>
      <c r="Q242"/>
      <c r="R242"/>
      <c r="S242"/>
      <c r="T242"/>
      <c r="U242"/>
      <c r="V242"/>
      <c r="W242"/>
      <c r="X242"/>
    </row>
    <row r="243" spans="1:24" ht="15" customHeight="1" x14ac:dyDescent="0.25">
      <c r="A243" s="249">
        <v>86</v>
      </c>
      <c r="B243" s="250">
        <f>MAX($C$102,(A243-INT((A243-1)/'Income Calcs'!$E$17)*'Income Calcs'!$E$17)/'Income Calcs'!$E$17*'Income Calcs'!$J$17)</f>
        <v>35</v>
      </c>
      <c r="C243" s="250">
        <f>MAX($C$102,(A243-INT((A243-1)/'Income Calcs'!$E$18)*'Income Calcs'!$E$18)/'Income Calcs'!$E$18*'Income Calcs'!$J$18)</f>
        <v>35</v>
      </c>
      <c r="D243" s="250">
        <f>MAX($C$102,(A243-INT((A243-1)/'Income Calcs'!$E$19)*'Income Calcs'!$E$19)/'Income Calcs'!$E$19*'Income Calcs'!$J$19)</f>
        <v>38.379249999999999</v>
      </c>
      <c r="E243" s="251">
        <v>35</v>
      </c>
      <c r="F243" s="162"/>
      <c r="G243" s="162"/>
      <c r="H243" s="162"/>
      <c r="I243"/>
      <c r="J243"/>
      <c r="K243"/>
      <c r="L243"/>
      <c r="M243"/>
      <c r="N243"/>
      <c r="O243"/>
      <c r="P243"/>
      <c r="Q243"/>
      <c r="R243"/>
      <c r="S243"/>
      <c r="T243"/>
      <c r="U243"/>
      <c r="V243"/>
      <c r="W243"/>
      <c r="X243"/>
    </row>
    <row r="244" spans="1:24" ht="15" customHeight="1" x14ac:dyDescent="0.25">
      <c r="A244" s="249">
        <v>87</v>
      </c>
      <c r="B244" s="250">
        <f>MAX($C$102,(A244-INT((A244-1)/'Income Calcs'!$E$17)*'Income Calcs'!$E$17)/'Income Calcs'!$E$17*'Income Calcs'!$J$17)</f>
        <v>35</v>
      </c>
      <c r="C244" s="250">
        <f>MAX($C$102,(A244-INT((A244-1)/'Income Calcs'!$E$18)*'Income Calcs'!$E$18)/'Income Calcs'!$E$18*'Income Calcs'!$J$18)</f>
        <v>35</v>
      </c>
      <c r="D244" s="250">
        <f>MAX($C$102,(A244-INT((A244-1)/'Income Calcs'!$E$19)*'Income Calcs'!$E$19)/'Income Calcs'!$E$19*'Income Calcs'!$J$19)</f>
        <v>39.855375000000002</v>
      </c>
      <c r="E244" s="251">
        <v>35</v>
      </c>
      <c r="F244" s="162"/>
      <c r="G244" s="162"/>
      <c r="H244" s="162"/>
      <c r="I244"/>
      <c r="J244"/>
      <c r="K244"/>
      <c r="L244"/>
      <c r="M244"/>
      <c r="N244"/>
      <c r="O244"/>
      <c r="P244"/>
      <c r="Q244"/>
      <c r="R244"/>
      <c r="S244"/>
      <c r="T244"/>
      <c r="U244"/>
      <c r="V244"/>
      <c r="W244"/>
      <c r="X244"/>
    </row>
    <row r="245" spans="1:24" ht="15" customHeight="1" x14ac:dyDescent="0.25">
      <c r="A245" s="249">
        <v>88</v>
      </c>
      <c r="B245" s="250">
        <f>MAX($C$102,(A245-INT((A245-1)/'Income Calcs'!$E$17)*'Income Calcs'!$E$17)/'Income Calcs'!$E$17*'Income Calcs'!$J$17)</f>
        <v>35</v>
      </c>
      <c r="C245" s="250">
        <f>MAX($C$102,(A245-INT((A245-1)/'Income Calcs'!$E$18)*'Income Calcs'!$E$18)/'Income Calcs'!$E$18*'Income Calcs'!$J$18)</f>
        <v>35</v>
      </c>
      <c r="D245" s="250">
        <f>MAX($C$102,(A245-INT((A245-1)/'Income Calcs'!$E$19)*'Income Calcs'!$E$19)/'Income Calcs'!$E$19*'Income Calcs'!$J$19)</f>
        <v>41.331499999999998</v>
      </c>
      <c r="E245" s="251">
        <v>35</v>
      </c>
      <c r="F245" s="162"/>
      <c r="G245" s="162"/>
      <c r="H245" s="162"/>
      <c r="I245"/>
      <c r="J245"/>
      <c r="K245"/>
      <c r="L245"/>
      <c r="M245"/>
      <c r="N245"/>
      <c r="O245"/>
      <c r="P245"/>
      <c r="Q245"/>
      <c r="R245"/>
      <c r="S245"/>
      <c r="T245"/>
      <c r="U245"/>
      <c r="V245"/>
      <c r="W245"/>
      <c r="X245"/>
    </row>
    <row r="246" spans="1:24" ht="15" customHeight="1" x14ac:dyDescent="0.25">
      <c r="A246" s="249">
        <v>89</v>
      </c>
      <c r="B246" s="250">
        <f>MAX($C$102,(A246-INT((A246-1)/'Income Calcs'!$E$17)*'Income Calcs'!$E$17)/'Income Calcs'!$E$17*'Income Calcs'!$J$17)</f>
        <v>35</v>
      </c>
      <c r="C246" s="250">
        <f>MAX($C$102,(A246-INT((A246-1)/'Income Calcs'!$E$18)*'Income Calcs'!$E$18)/'Income Calcs'!$E$18*'Income Calcs'!$J$18)</f>
        <v>35</v>
      </c>
      <c r="D246" s="250">
        <f>MAX($C$102,(A246-INT((A246-1)/'Income Calcs'!$E$19)*'Income Calcs'!$E$19)/'Income Calcs'!$E$19*'Income Calcs'!$J$19)</f>
        <v>42.807625000000002</v>
      </c>
      <c r="E246" s="251">
        <v>35</v>
      </c>
      <c r="F246" s="162"/>
      <c r="G246" s="162"/>
      <c r="H246" s="162"/>
      <c r="I246"/>
      <c r="J246"/>
      <c r="K246"/>
      <c r="L246"/>
      <c r="M246"/>
      <c r="N246"/>
      <c r="O246"/>
      <c r="P246"/>
      <c r="Q246"/>
      <c r="R246"/>
      <c r="S246"/>
      <c r="T246"/>
      <c r="U246"/>
      <c r="V246"/>
      <c r="W246"/>
      <c r="X246"/>
    </row>
    <row r="247" spans="1:24" ht="15" customHeight="1" x14ac:dyDescent="0.25">
      <c r="A247" s="249">
        <v>90</v>
      </c>
      <c r="B247" s="250">
        <f>MAX($C$102,(A247-INT((A247-1)/'Income Calcs'!$E$17)*'Income Calcs'!$E$17)/'Income Calcs'!$E$17*'Income Calcs'!$J$17)</f>
        <v>35</v>
      </c>
      <c r="C247" s="250">
        <f>MAX($C$102,(A247-INT((A247-1)/'Income Calcs'!$E$18)*'Income Calcs'!$E$18)/'Income Calcs'!$E$18*'Income Calcs'!$J$18)</f>
        <v>35</v>
      </c>
      <c r="D247" s="250">
        <f>MAX($C$102,(A247-INT((A247-1)/'Income Calcs'!$E$19)*'Income Calcs'!$E$19)/'Income Calcs'!$E$19*'Income Calcs'!$J$19)</f>
        <v>44.283749999999998</v>
      </c>
      <c r="E247" s="251">
        <v>35</v>
      </c>
      <c r="F247" s="162"/>
      <c r="G247" s="162"/>
      <c r="H247" s="162"/>
      <c r="I247"/>
      <c r="J247"/>
      <c r="K247"/>
      <c r="L247"/>
      <c r="M247"/>
      <c r="N247"/>
      <c r="O247"/>
      <c r="P247"/>
      <c r="Q247"/>
      <c r="R247"/>
      <c r="S247"/>
      <c r="T247"/>
      <c r="U247"/>
      <c r="V247"/>
      <c r="W247"/>
      <c r="X247"/>
    </row>
    <row r="248" spans="1:24" ht="15" customHeight="1" x14ac:dyDescent="0.25">
      <c r="A248" s="249">
        <v>91</v>
      </c>
      <c r="B248" s="250">
        <f>MAX($C$102,(A248-INT((A248-1)/'Income Calcs'!$E$17)*'Income Calcs'!$E$17)/'Income Calcs'!$E$17*'Income Calcs'!$J$17)</f>
        <v>35</v>
      </c>
      <c r="C248" s="250">
        <f>MAX($C$102,(A248-INT((A248-1)/'Income Calcs'!$E$18)*'Income Calcs'!$E$18)/'Income Calcs'!$E$18*'Income Calcs'!$J$18)</f>
        <v>35</v>
      </c>
      <c r="D248" s="250">
        <f>MAX($C$102,(A248-INT((A248-1)/'Income Calcs'!$E$19)*'Income Calcs'!$E$19)/'Income Calcs'!$E$19*'Income Calcs'!$J$19)</f>
        <v>45.759875000000001</v>
      </c>
      <c r="E248" s="251">
        <v>35</v>
      </c>
      <c r="F248" s="162"/>
      <c r="G248" s="162"/>
      <c r="H248" s="162"/>
      <c r="I248" s="162"/>
      <c r="J248" s="162"/>
      <c r="K248" s="162"/>
      <c r="L248" s="163"/>
      <c r="M248" s="163"/>
      <c r="N248"/>
      <c r="O248"/>
      <c r="P248"/>
      <c r="Q248"/>
      <c r="R248"/>
      <c r="S248"/>
      <c r="T248"/>
      <c r="U248"/>
      <c r="V248"/>
      <c r="W248"/>
      <c r="X248"/>
    </row>
    <row r="249" spans="1:24" ht="15" customHeight="1" x14ac:dyDescent="0.25">
      <c r="A249" s="249">
        <v>92</v>
      </c>
      <c r="B249" s="250">
        <f>MAX($C$102,(A249-INT((A249-1)/'Income Calcs'!$E$17)*'Income Calcs'!$E$17)/'Income Calcs'!$E$17*'Income Calcs'!$J$17)</f>
        <v>35</v>
      </c>
      <c r="C249" s="250">
        <f>MAX($C$102,(A249-INT((A249-1)/'Income Calcs'!$E$18)*'Income Calcs'!$E$18)/'Income Calcs'!$E$18*'Income Calcs'!$J$18)</f>
        <v>35</v>
      </c>
      <c r="D249" s="250">
        <f>MAX($C$102,(A249-INT((A249-1)/'Income Calcs'!$E$19)*'Income Calcs'!$E$19)/'Income Calcs'!$E$19*'Income Calcs'!$J$19)</f>
        <v>47.235999999999997</v>
      </c>
      <c r="E249" s="251">
        <v>35</v>
      </c>
      <c r="F249" s="162"/>
      <c r="G249" s="162"/>
      <c r="H249" s="162"/>
      <c r="I249"/>
      <c r="J249"/>
      <c r="K249"/>
      <c r="L249"/>
      <c r="M249"/>
      <c r="N249"/>
      <c r="O249"/>
      <c r="P249"/>
      <c r="Q249"/>
      <c r="R249"/>
      <c r="S249"/>
      <c r="T249"/>
      <c r="U249"/>
      <c r="V249"/>
      <c r="W249"/>
      <c r="X249"/>
    </row>
    <row r="250" spans="1:24" ht="15" customHeight="1" x14ac:dyDescent="0.25">
      <c r="A250" s="249">
        <v>93</v>
      </c>
      <c r="B250" s="250">
        <f>MAX($C$102,(A250-INT((A250-1)/'Income Calcs'!$E$17)*'Income Calcs'!$E$17)/'Income Calcs'!$E$17*'Income Calcs'!$J$17)</f>
        <v>36.909572368421053</v>
      </c>
      <c r="C250" s="250">
        <f>MAX($C$102,(A250-INT((A250-1)/'Income Calcs'!$E$18)*'Income Calcs'!$E$18)/'Income Calcs'!$E$18*'Income Calcs'!$J$18)</f>
        <v>35</v>
      </c>
      <c r="D250" s="250">
        <f>MAX($C$102,(A250-INT((A250-1)/'Income Calcs'!$E$19)*'Income Calcs'!$E$19)/'Income Calcs'!$E$19*'Income Calcs'!$J$19)</f>
        <v>48.712125</v>
      </c>
      <c r="E250" s="251">
        <v>35</v>
      </c>
      <c r="F250" s="162"/>
      <c r="G250" s="162"/>
      <c r="H250" s="162"/>
      <c r="I250"/>
      <c r="J250"/>
      <c r="K250"/>
      <c r="L250"/>
      <c r="M250"/>
      <c r="N250"/>
      <c r="O250"/>
      <c r="P250"/>
      <c r="Q250"/>
      <c r="R250"/>
      <c r="S250"/>
      <c r="T250"/>
      <c r="U250"/>
      <c r="V250"/>
      <c r="W250"/>
      <c r="X250"/>
    </row>
    <row r="251" spans="1:24" ht="15" customHeight="1" x14ac:dyDescent="0.25">
      <c r="A251" s="249">
        <v>94</v>
      </c>
      <c r="B251" s="250">
        <f>MAX($C$102,(A251-INT((A251-1)/'Income Calcs'!$E$17)*'Income Calcs'!$E$17)/'Income Calcs'!$E$17*'Income Calcs'!$J$17)</f>
        <v>39.080723684210525</v>
      </c>
      <c r="C251" s="250">
        <f>MAX($C$102,(A251-INT((A251-1)/'Income Calcs'!$E$18)*'Income Calcs'!$E$18)/'Income Calcs'!$E$18*'Income Calcs'!$J$18)</f>
        <v>35</v>
      </c>
      <c r="D251" s="250">
        <f>MAX($C$102,(A251-INT((A251-1)/'Income Calcs'!$E$19)*'Income Calcs'!$E$19)/'Income Calcs'!$E$19*'Income Calcs'!$J$19)</f>
        <v>50.188249999999996</v>
      </c>
      <c r="E251" s="251">
        <v>35</v>
      </c>
      <c r="F251" s="162"/>
      <c r="G251" s="162"/>
      <c r="H251" s="162"/>
      <c r="I251"/>
      <c r="J251"/>
      <c r="K251"/>
      <c r="L251"/>
      <c r="M251"/>
      <c r="N251"/>
      <c r="O251"/>
      <c r="P251"/>
      <c r="Q251"/>
      <c r="R251"/>
      <c r="S251"/>
      <c r="T251"/>
      <c r="U251"/>
      <c r="V251"/>
      <c r="W251"/>
      <c r="X251"/>
    </row>
    <row r="252" spans="1:24" ht="15" customHeight="1" x14ac:dyDescent="0.25">
      <c r="A252" s="249">
        <v>95</v>
      </c>
      <c r="B252" s="250">
        <f>MAX($C$102,(A252-INT((A252-1)/'Income Calcs'!$E$17)*'Income Calcs'!$E$17)/'Income Calcs'!$E$17*'Income Calcs'!$J$17)</f>
        <v>41.251874999999998</v>
      </c>
      <c r="C252" s="250">
        <f>MAX($C$102,(A252-INT((A252-1)/'Income Calcs'!$E$18)*'Income Calcs'!$E$18)/'Income Calcs'!$E$18*'Income Calcs'!$J$18)</f>
        <v>35</v>
      </c>
      <c r="D252" s="250">
        <f>MAX($C$102,(A252-INT((A252-1)/'Income Calcs'!$E$19)*'Income Calcs'!$E$19)/'Income Calcs'!$E$19*'Income Calcs'!$J$19)</f>
        <v>51.664375</v>
      </c>
      <c r="E252" s="251">
        <v>35</v>
      </c>
      <c r="F252" s="162"/>
      <c r="G252" s="162"/>
      <c r="H252" s="162"/>
      <c r="I252"/>
      <c r="J252"/>
      <c r="K252"/>
      <c r="L252"/>
      <c r="M252"/>
      <c r="N252"/>
      <c r="O252"/>
      <c r="P252"/>
      <c r="Q252"/>
      <c r="R252"/>
      <c r="S252"/>
      <c r="T252"/>
      <c r="U252"/>
      <c r="V252"/>
      <c r="W252"/>
      <c r="X252"/>
    </row>
    <row r="253" spans="1:24" ht="15" customHeight="1" x14ac:dyDescent="0.25">
      <c r="A253" s="249">
        <v>96</v>
      </c>
      <c r="B253" s="250">
        <f>MAX($C$102,(A253-INT((A253-1)/'Income Calcs'!$E$17)*'Income Calcs'!$E$17)/'Income Calcs'!$E$17*'Income Calcs'!$J$17)</f>
        <v>43.423026315789471</v>
      </c>
      <c r="C253" s="250">
        <f>MAX($C$102,(A253-INT((A253-1)/'Income Calcs'!$E$18)*'Income Calcs'!$E$18)/'Income Calcs'!$E$18*'Income Calcs'!$J$18)</f>
        <v>35</v>
      </c>
      <c r="D253" s="250">
        <f>MAX($C$102,(A253-INT((A253-1)/'Income Calcs'!$E$19)*'Income Calcs'!$E$19)/'Income Calcs'!$E$19*'Income Calcs'!$J$19)</f>
        <v>53.140499999999996</v>
      </c>
      <c r="E253" s="251">
        <v>35</v>
      </c>
      <c r="F253" s="162"/>
      <c r="G253" s="162"/>
      <c r="H253" s="162"/>
      <c r="I253"/>
      <c r="J253"/>
      <c r="K253"/>
      <c r="L253"/>
      <c r="M253"/>
      <c r="N253"/>
      <c r="O253"/>
      <c r="P253"/>
      <c r="Q253"/>
      <c r="R253"/>
      <c r="S253"/>
      <c r="T253"/>
      <c r="U253"/>
      <c r="V253"/>
      <c r="W253"/>
      <c r="X253"/>
    </row>
    <row r="254" spans="1:24" ht="15" customHeight="1" x14ac:dyDescent="0.25">
      <c r="A254" s="249">
        <v>97</v>
      </c>
      <c r="B254" s="250">
        <f>MAX($C$102,(A254-INT((A254-1)/'Income Calcs'!$E$17)*'Income Calcs'!$E$17)/'Income Calcs'!$E$17*'Income Calcs'!$J$17)</f>
        <v>45.594177631578951</v>
      </c>
      <c r="C254" s="250">
        <f>MAX($C$102,(A254-INT((A254-1)/'Income Calcs'!$E$18)*'Income Calcs'!$E$18)/'Income Calcs'!$E$18*'Income Calcs'!$J$18)</f>
        <v>35</v>
      </c>
      <c r="D254" s="250">
        <f>MAX($C$102,(A254-INT((A254-1)/'Income Calcs'!$E$19)*'Income Calcs'!$E$19)/'Income Calcs'!$E$19*'Income Calcs'!$J$19)</f>
        <v>54.616624999999999</v>
      </c>
      <c r="E254" s="251">
        <v>35</v>
      </c>
      <c r="F254" s="162"/>
      <c r="G254" s="162"/>
      <c r="H254" s="162"/>
      <c r="I254"/>
      <c r="J254"/>
      <c r="K254"/>
      <c r="L254"/>
      <c r="M254"/>
      <c r="N254"/>
      <c r="O254"/>
      <c r="P254"/>
      <c r="Q254"/>
      <c r="R254"/>
      <c r="S254"/>
      <c r="T254"/>
      <c r="U254"/>
      <c r="V254"/>
      <c r="W254"/>
      <c r="X254"/>
    </row>
    <row r="255" spans="1:24" ht="15" customHeight="1" x14ac:dyDescent="0.25">
      <c r="A255" s="249">
        <v>98</v>
      </c>
      <c r="B255" s="250">
        <f>MAX($C$102,(A255-INT((A255-1)/'Income Calcs'!$E$17)*'Income Calcs'!$E$17)/'Income Calcs'!$E$17*'Income Calcs'!$J$17)</f>
        <v>47.765328947368424</v>
      </c>
      <c r="C255" s="250">
        <f>MAX($C$102,(A255-INT((A255-1)/'Income Calcs'!$E$18)*'Income Calcs'!$E$18)/'Income Calcs'!$E$18*'Income Calcs'!$J$18)</f>
        <v>35</v>
      </c>
      <c r="D255" s="250">
        <f>MAX($C$102,(A255-INT((A255-1)/'Income Calcs'!$E$19)*'Income Calcs'!$E$19)/'Income Calcs'!$E$19*'Income Calcs'!$J$19)</f>
        <v>56.092749999999995</v>
      </c>
      <c r="E255" s="251">
        <v>35</v>
      </c>
      <c r="F255" s="162"/>
      <c r="G255" s="162"/>
      <c r="H255" s="162"/>
      <c r="I255"/>
      <c r="J255"/>
      <c r="K255"/>
      <c r="L255"/>
      <c r="M255"/>
      <c r="N255"/>
      <c r="O255"/>
      <c r="P255"/>
      <c r="Q255"/>
      <c r="R255"/>
      <c r="S255"/>
      <c r="T255"/>
      <c r="U255"/>
      <c r="V255"/>
      <c r="W255"/>
      <c r="X255"/>
    </row>
    <row r="256" spans="1:24" ht="15" customHeight="1" x14ac:dyDescent="0.25">
      <c r="A256" s="249">
        <v>99</v>
      </c>
      <c r="B256" s="250">
        <f>MAX($C$102,(A256-INT((A256-1)/'Income Calcs'!$E$17)*'Income Calcs'!$E$17)/'Income Calcs'!$E$17*'Income Calcs'!$J$17)</f>
        <v>49.93648026315789</v>
      </c>
      <c r="C256" s="250">
        <f>MAX($C$102,(A256-INT((A256-1)/'Income Calcs'!$E$18)*'Income Calcs'!$E$18)/'Income Calcs'!$E$18*'Income Calcs'!$J$18)</f>
        <v>35</v>
      </c>
      <c r="D256" s="250">
        <f>MAX($C$102,(A256-INT((A256-1)/'Income Calcs'!$E$19)*'Income Calcs'!$E$19)/'Income Calcs'!$E$19*'Income Calcs'!$J$19)</f>
        <v>57.568874999999998</v>
      </c>
      <c r="E256" s="251">
        <v>35</v>
      </c>
      <c r="F256" s="162"/>
      <c r="G256" s="162"/>
      <c r="H256" s="162"/>
      <c r="I256"/>
      <c r="J256"/>
      <c r="K256"/>
      <c r="L256"/>
      <c r="M256"/>
      <c r="N256"/>
      <c r="O256"/>
      <c r="P256"/>
      <c r="Q256"/>
      <c r="R256"/>
      <c r="S256"/>
      <c r="T256"/>
      <c r="U256"/>
      <c r="V256"/>
      <c r="W256"/>
      <c r="X256"/>
    </row>
    <row r="257" spans="1:24" ht="15" customHeight="1" x14ac:dyDescent="0.25">
      <c r="A257" s="249">
        <v>100</v>
      </c>
      <c r="B257" s="250">
        <f>MAX($C$102,(A257-INT((A257-1)/'Income Calcs'!$E$17)*'Income Calcs'!$E$17)/'Income Calcs'!$E$17*'Income Calcs'!$J$17)</f>
        <v>52.107631578947363</v>
      </c>
      <c r="C257" s="250">
        <f>MAX($C$102,(A257-INT((A257-1)/'Income Calcs'!$E$18)*'Income Calcs'!$E$18)/'Income Calcs'!$E$18*'Income Calcs'!$J$18)</f>
        <v>35</v>
      </c>
      <c r="D257" s="250">
        <f>MAX($C$102,(A257-INT((A257-1)/'Income Calcs'!$E$19)*'Income Calcs'!$E$19)/'Income Calcs'!$E$19*'Income Calcs'!$J$19)</f>
        <v>59.044999999999995</v>
      </c>
      <c r="E257" s="251">
        <v>35</v>
      </c>
      <c r="F257" s="162"/>
      <c r="G257" s="162"/>
      <c r="H257" s="162"/>
      <c r="I257"/>
      <c r="J257"/>
      <c r="K257"/>
      <c r="L257"/>
      <c r="M257"/>
      <c r="N257"/>
      <c r="O257"/>
      <c r="P257"/>
      <c r="Q257"/>
      <c r="R257"/>
      <c r="S257"/>
      <c r="T257"/>
      <c r="U257"/>
      <c r="V257"/>
      <c r="W257"/>
      <c r="X257"/>
    </row>
  </sheetData>
  <sheetProtection password="A42F" sheet="1" formatCells="0" formatColumns="0" formatRows="0" sort="0" autoFilter="0"/>
  <mergeCells count="24">
    <mergeCell ref="A80:A84"/>
    <mergeCell ref="A75:A79"/>
    <mergeCell ref="A27:A35"/>
    <mergeCell ref="B130:G130"/>
    <mergeCell ref="A22:A23"/>
    <mergeCell ref="B114:Y114"/>
    <mergeCell ref="A70:A74"/>
    <mergeCell ref="A92:A93"/>
    <mergeCell ref="B120:Y120"/>
    <mergeCell ref="E107:X107"/>
    <mergeCell ref="B108:Y108"/>
    <mergeCell ref="A94:A103"/>
    <mergeCell ref="A85:A91"/>
    <mergeCell ref="A55:A69"/>
    <mergeCell ref="A24:A26"/>
    <mergeCell ref="O2:Q2"/>
    <mergeCell ref="A1:H1"/>
    <mergeCell ref="A36:A41"/>
    <mergeCell ref="A49:A54"/>
    <mergeCell ref="A42:A48"/>
    <mergeCell ref="E21:I21"/>
    <mergeCell ref="D10:E10"/>
    <mergeCell ref="A3:B3"/>
    <mergeCell ref="A10:B10"/>
  </mergeCells>
  <pageMargins left="0.7" right="0.7" top="0.75" bottom="0.75" header="0.511811023622047" footer="0.511811023622047"/>
  <pageSetup fitToHeight="0"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pageSetUpPr fitToPage="1"/>
  </sheetPr>
  <dimension ref="A1:AW59"/>
  <sheetViews>
    <sheetView showGridLines="0" zoomScale="50" zoomScaleNormal="50" workbookViewId="0">
      <selection activeCell="J55" sqref="J55"/>
    </sheetView>
  </sheetViews>
  <sheetFormatPr defaultColWidth="42.7109375" defaultRowHeight="15" x14ac:dyDescent="0.2"/>
  <cols>
    <col min="1" max="1" width="74" style="190" customWidth="1"/>
    <col min="2" max="2" width="26.7109375" style="190" customWidth="1"/>
    <col min="3" max="3" width="18" style="190" customWidth="1"/>
    <col min="4" max="6" width="20" style="190" customWidth="1"/>
    <col min="7" max="7" width="20.5703125" style="190" customWidth="1"/>
    <col min="8" max="8" width="30.7109375" style="190" customWidth="1"/>
    <col min="9" max="9" width="42.28515625" style="190" customWidth="1"/>
    <col min="10" max="10" width="17.140625" style="190" customWidth="1"/>
    <col min="11" max="15" width="21.7109375" style="190" customWidth="1"/>
    <col min="16" max="16" width="17.42578125" style="190" customWidth="1"/>
    <col min="17" max="17" width="13.7109375" style="190" customWidth="1"/>
    <col min="18" max="18" width="13.28515625" style="190" customWidth="1"/>
    <col min="19" max="19" width="16.140625" style="190" customWidth="1"/>
    <col min="20" max="20" width="14.28515625" style="190" customWidth="1"/>
    <col min="21" max="21" width="11.28515625" style="190" customWidth="1"/>
    <col min="22" max="22" width="16.5703125" style="190" customWidth="1"/>
    <col min="23" max="24" width="13.7109375" style="190" customWidth="1"/>
    <col min="25" max="25" width="14.28515625" style="190" customWidth="1"/>
    <col min="26" max="26" width="15" style="190" customWidth="1"/>
    <col min="27" max="27" width="13" style="190" customWidth="1"/>
    <col min="28" max="28" width="9.28515625" style="190" customWidth="1"/>
    <col min="29" max="30" width="18.28515625" style="190" customWidth="1"/>
    <col min="31" max="31" width="11.7109375" style="190" customWidth="1"/>
    <col min="32" max="32" width="42.7109375" style="190" customWidth="1"/>
    <col min="33" max="16384" width="42.7109375" style="190"/>
  </cols>
  <sheetData>
    <row r="1" spans="1:49" s="252" customFormat="1" ht="18" customHeight="1" x14ac:dyDescent="0.25">
      <c r="A1" s="253" t="s">
        <v>512</v>
      </c>
      <c r="B1" s="254"/>
      <c r="C1" s="254"/>
      <c r="D1" s="254"/>
      <c r="E1" s="254"/>
      <c r="F1" s="254"/>
      <c r="G1" s="254"/>
      <c r="H1" s="92"/>
      <c r="I1" s="92"/>
      <c r="J1" s="92"/>
      <c r="K1" s="92"/>
      <c r="L1" s="92"/>
      <c r="M1" s="92"/>
      <c r="N1" s="92"/>
      <c r="O1" s="92"/>
      <c r="P1" s="92"/>
      <c r="Q1" s="92"/>
      <c r="R1" s="92"/>
      <c r="S1" s="92"/>
      <c r="T1" s="92"/>
      <c r="U1" s="92"/>
      <c r="V1" s="92"/>
      <c r="W1" s="92"/>
      <c r="X1" s="92"/>
      <c r="Y1" s="92"/>
      <c r="Z1" s="92"/>
      <c r="AA1" s="92"/>
      <c r="AB1" s="92"/>
      <c r="AC1" s="92"/>
      <c r="AD1" s="92"/>
      <c r="AE1" s="92"/>
      <c r="AF1" s="255"/>
      <c r="AG1" s="255"/>
      <c r="AH1" s="255"/>
      <c r="AI1" s="255"/>
      <c r="AJ1" s="255"/>
      <c r="AK1" s="255"/>
      <c r="AL1" s="255"/>
      <c r="AM1" s="255"/>
      <c r="AN1" s="255"/>
      <c r="AO1" s="255"/>
      <c r="AP1" s="255"/>
      <c r="AQ1" s="255"/>
      <c r="AR1" s="255"/>
      <c r="AS1" s="255"/>
      <c r="AT1" s="255"/>
      <c r="AU1" s="255"/>
      <c r="AV1" s="255"/>
      <c r="AW1" s="255"/>
    </row>
    <row r="2" spans="1:49" s="256" customFormat="1" ht="18" customHeight="1" x14ac:dyDescent="0.25">
      <c r="A2" s="257"/>
      <c r="C2" s="258"/>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255"/>
      <c r="AG2" s="255"/>
      <c r="AH2" s="255"/>
      <c r="AI2" s="255"/>
      <c r="AJ2" s="255"/>
      <c r="AK2" s="255"/>
      <c r="AL2" s="255"/>
      <c r="AM2" s="255"/>
      <c r="AN2" s="255"/>
      <c r="AO2" s="255"/>
      <c r="AP2" s="255"/>
      <c r="AQ2" s="255"/>
      <c r="AR2" s="255"/>
      <c r="AS2" s="255"/>
      <c r="AT2" s="255"/>
      <c r="AU2" s="255"/>
      <c r="AV2" s="255"/>
      <c r="AW2" s="255"/>
    </row>
    <row r="3" spans="1:49" s="256" customFormat="1" ht="18" customHeight="1" x14ac:dyDescent="0.25">
      <c r="A3" s="257"/>
      <c r="C3" s="258"/>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255"/>
      <c r="AG3" s="255"/>
      <c r="AH3" s="255"/>
      <c r="AI3" s="255"/>
      <c r="AJ3" s="255"/>
      <c r="AK3" s="255"/>
      <c r="AL3" s="255"/>
      <c r="AM3" s="255"/>
      <c r="AN3" s="255"/>
      <c r="AO3" s="255"/>
      <c r="AP3" s="255"/>
      <c r="AQ3" s="255"/>
      <c r="AR3" s="255"/>
      <c r="AS3" s="255"/>
      <c r="AT3" s="255"/>
      <c r="AU3" s="255"/>
      <c r="AV3" s="255"/>
      <c r="AW3" s="255"/>
    </row>
    <row r="4" spans="1:49" s="162" customFormat="1" ht="18" customHeight="1" x14ac:dyDescent="0.25">
      <c r="A4" s="259" t="s">
        <v>513</v>
      </c>
      <c r="B4" s="92"/>
      <c r="C4" s="260"/>
      <c r="D4" s="256"/>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261"/>
      <c r="AG4" s="261"/>
      <c r="AH4" s="261"/>
      <c r="AI4" s="261"/>
      <c r="AJ4" s="261"/>
      <c r="AK4" s="261"/>
      <c r="AL4" s="261"/>
      <c r="AM4" s="261"/>
      <c r="AN4" s="261"/>
      <c r="AO4" s="261"/>
      <c r="AP4" s="261"/>
      <c r="AQ4" s="261"/>
      <c r="AR4" s="261"/>
      <c r="AS4" s="261"/>
      <c r="AT4" s="261"/>
      <c r="AU4" s="261"/>
      <c r="AV4" s="261"/>
      <c r="AW4" s="261"/>
    </row>
    <row r="5" spans="1:49" s="162" customFormat="1" ht="18" customHeight="1" x14ac:dyDescent="0.25">
      <c r="A5" s="167"/>
      <c r="B5" s="92"/>
      <c r="C5" s="260"/>
      <c r="D5" s="256"/>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261"/>
      <c r="AG5" s="261"/>
      <c r="AH5" s="261"/>
      <c r="AI5" s="261"/>
      <c r="AJ5" s="261"/>
      <c r="AK5" s="261"/>
      <c r="AL5" s="261"/>
      <c r="AM5" s="261"/>
      <c r="AN5" s="261"/>
      <c r="AO5" s="261"/>
      <c r="AP5" s="261"/>
      <c r="AQ5" s="261"/>
      <c r="AR5" s="261"/>
      <c r="AS5" s="261"/>
      <c r="AT5" s="261"/>
      <c r="AU5" s="261"/>
      <c r="AV5" s="261"/>
      <c r="AW5" s="261"/>
    </row>
    <row r="6" spans="1:49" ht="45" customHeight="1" x14ac:dyDescent="0.25">
      <c r="A6" s="182" t="s">
        <v>514</v>
      </c>
      <c r="B6" s="182" t="s">
        <v>515</v>
      </c>
      <c r="C6" s="256"/>
      <c r="D6" s="256"/>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262"/>
      <c r="AG6" s="262"/>
      <c r="AH6" s="262"/>
      <c r="AI6" s="262"/>
      <c r="AJ6" s="262"/>
      <c r="AK6" s="262"/>
      <c r="AL6" s="262"/>
      <c r="AM6" s="262"/>
      <c r="AN6" s="262"/>
      <c r="AO6" s="262"/>
      <c r="AP6" s="262"/>
      <c r="AQ6" s="262"/>
      <c r="AR6" s="262"/>
      <c r="AS6" s="262"/>
      <c r="AT6" s="262"/>
      <c r="AU6" s="262"/>
      <c r="AV6" s="262"/>
      <c r="AW6" s="262"/>
    </row>
    <row r="7" spans="1:49" ht="15" customHeight="1" x14ac:dyDescent="0.25">
      <c r="A7" s="263" t="str">
        <f>IF(Inputs!$C$11="Upfront","Upfront (PIUs)","On Verification")</f>
        <v>On Verification</v>
      </c>
      <c r="B7" s="264">
        <f>IFERROR(MAX(0,(NPVs!C7-NPVs!C6+(NPVs!D29-NPVs!D51))/IF(Inputs!$C$11="Upfront",Calculations!C31,Calculations!C32)), 0)</f>
        <v>0</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262"/>
      <c r="AG7" s="262"/>
      <c r="AH7" s="262"/>
      <c r="AI7" s="262"/>
      <c r="AJ7" s="262"/>
      <c r="AK7" s="262"/>
      <c r="AL7" s="262"/>
      <c r="AM7" s="262"/>
      <c r="AN7" s="262"/>
      <c r="AO7" s="262"/>
      <c r="AP7" s="262"/>
      <c r="AQ7" s="262"/>
      <c r="AR7" s="262"/>
      <c r="AS7" s="262"/>
      <c r="AT7" s="262"/>
      <c r="AU7" s="262"/>
      <c r="AV7" s="262"/>
      <c r="AW7" s="262"/>
    </row>
    <row r="8" spans="1:49" ht="15" customHeight="1" x14ac:dyDescent="0.25">
      <c r="A8" s="92"/>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262"/>
      <c r="AG8" s="262"/>
      <c r="AH8" s="262"/>
      <c r="AI8" s="262"/>
      <c r="AJ8" s="262"/>
      <c r="AK8" s="262"/>
      <c r="AL8" s="262"/>
      <c r="AM8" s="262"/>
      <c r="AN8" s="262"/>
      <c r="AO8" s="262"/>
      <c r="AP8" s="262"/>
      <c r="AQ8" s="262"/>
      <c r="AR8" s="262"/>
      <c r="AS8" s="262"/>
      <c r="AT8" s="262"/>
      <c r="AU8" s="262"/>
      <c r="AV8" s="262"/>
      <c r="AW8" s="262"/>
    </row>
    <row r="9" spans="1:49" ht="15" customHeight="1" x14ac:dyDescent="0.25">
      <c r="A9" s="92"/>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262"/>
      <c r="AG9" s="262"/>
      <c r="AH9" s="262"/>
      <c r="AI9" s="262"/>
      <c r="AJ9" s="262"/>
      <c r="AK9" s="262"/>
      <c r="AL9" s="262"/>
      <c r="AM9" s="262"/>
      <c r="AN9" s="262"/>
      <c r="AO9" s="262"/>
      <c r="AP9" s="262"/>
      <c r="AQ9" s="262"/>
      <c r="AR9" s="262"/>
      <c r="AS9" s="262"/>
      <c r="AT9" s="262"/>
      <c r="AU9" s="262"/>
      <c r="AV9" s="262"/>
      <c r="AW9" s="262"/>
    </row>
    <row r="10" spans="1:49" ht="18" customHeight="1" x14ac:dyDescent="0.25">
      <c r="A10" s="92"/>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262"/>
      <c r="AG10" s="262"/>
      <c r="AH10" s="262"/>
      <c r="AI10" s="262"/>
      <c r="AJ10" s="262"/>
      <c r="AK10" s="262"/>
      <c r="AL10" s="262"/>
      <c r="AM10" s="262"/>
      <c r="AN10" s="262"/>
      <c r="AO10" s="262"/>
      <c r="AP10" s="262"/>
      <c r="AQ10" s="262"/>
      <c r="AR10" s="262"/>
      <c r="AS10" s="262"/>
      <c r="AT10" s="262"/>
      <c r="AU10" s="262"/>
      <c r="AV10" s="262"/>
      <c r="AW10" s="262"/>
    </row>
    <row r="11" spans="1:49" s="265" customFormat="1" ht="18" customHeight="1" x14ac:dyDescent="0.25">
      <c r="A11" s="266" t="s">
        <v>516</v>
      </c>
      <c r="B11" s="267"/>
      <c r="C11" s="268"/>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255"/>
      <c r="AG11" s="255"/>
      <c r="AH11" s="255"/>
      <c r="AI11" s="255"/>
      <c r="AJ11" s="255"/>
      <c r="AK11" s="255"/>
      <c r="AL11" s="255"/>
      <c r="AM11" s="255"/>
      <c r="AN11" s="255"/>
      <c r="AO11" s="255"/>
      <c r="AP11" s="255"/>
      <c r="AQ11" s="255"/>
      <c r="AR11" s="255"/>
      <c r="AS11" s="255"/>
      <c r="AT11" s="255"/>
      <c r="AU11" s="255"/>
      <c r="AV11" s="255"/>
      <c r="AW11" s="255"/>
    </row>
    <row r="12" spans="1:49" ht="18" customHeight="1" x14ac:dyDescent="0.25">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262"/>
      <c r="AG12" s="262"/>
      <c r="AH12" s="262"/>
      <c r="AI12" s="262"/>
      <c r="AJ12" s="262"/>
      <c r="AK12" s="262"/>
      <c r="AL12" s="262"/>
      <c r="AM12" s="262"/>
      <c r="AN12" s="262"/>
      <c r="AO12" s="262"/>
      <c r="AP12" s="262"/>
      <c r="AQ12" s="262"/>
      <c r="AR12" s="262"/>
      <c r="AS12" s="262"/>
      <c r="AT12" s="262"/>
      <c r="AU12" s="262"/>
      <c r="AV12" s="262"/>
      <c r="AW12" s="262"/>
    </row>
    <row r="13" spans="1:49" ht="15" customHeight="1" x14ac:dyDescent="0.25">
      <c r="A13" s="92"/>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262"/>
      <c r="AG13" s="262"/>
      <c r="AH13" s="262"/>
      <c r="AI13" s="262"/>
      <c r="AJ13" s="262"/>
      <c r="AK13" s="262"/>
      <c r="AL13" s="262"/>
      <c r="AM13" s="262"/>
      <c r="AN13" s="262"/>
      <c r="AO13" s="262"/>
      <c r="AP13" s="262"/>
      <c r="AQ13" s="262"/>
      <c r="AR13" s="262"/>
      <c r="AS13" s="262"/>
      <c r="AT13" s="262"/>
      <c r="AU13" s="262"/>
      <c r="AV13" s="262"/>
      <c r="AW13" s="262"/>
    </row>
    <row r="14" spans="1:49" s="160" customFormat="1" ht="15.75" customHeight="1" x14ac:dyDescent="0.25">
      <c r="A14" s="269"/>
      <c r="B14" s="92"/>
      <c r="C14" s="92"/>
      <c r="D14" s="92"/>
      <c r="E14" s="361" t="s">
        <v>50</v>
      </c>
      <c r="F14" s="348"/>
      <c r="G14" s="348"/>
      <c r="H14" s="348"/>
      <c r="I14" s="348"/>
      <c r="J14" s="348"/>
      <c r="K14" s="348"/>
      <c r="L14" s="349"/>
      <c r="M14" s="362" t="s">
        <v>517</v>
      </c>
      <c r="N14" s="348"/>
      <c r="O14" s="348"/>
      <c r="P14" s="348"/>
      <c r="Q14" s="348"/>
      <c r="R14" s="348"/>
      <c r="S14" s="348"/>
      <c r="T14" s="348"/>
      <c r="U14" s="348"/>
      <c r="V14" s="348"/>
      <c r="W14" s="348"/>
      <c r="X14" s="348"/>
      <c r="Y14" s="348"/>
      <c r="Z14" s="348"/>
      <c r="AA14" s="348"/>
      <c r="AB14" s="348"/>
      <c r="AC14" s="349"/>
      <c r="AD14" s="92"/>
      <c r="AE14" s="92"/>
      <c r="AF14" s="237"/>
      <c r="AG14" s="237"/>
      <c r="AH14" s="237"/>
      <c r="AI14" s="237"/>
      <c r="AJ14" s="237"/>
      <c r="AK14" s="237"/>
      <c r="AL14" s="237"/>
      <c r="AM14" s="237"/>
      <c r="AN14" s="237"/>
      <c r="AO14" s="237"/>
      <c r="AP14" s="237"/>
      <c r="AQ14" s="237"/>
      <c r="AR14" s="237"/>
      <c r="AS14" s="237"/>
      <c r="AT14" s="237"/>
      <c r="AU14" s="237"/>
      <c r="AV14" s="237"/>
      <c r="AW14" s="237"/>
    </row>
    <row r="15" spans="1:49" s="270" customFormat="1" ht="45.75" customHeight="1" x14ac:dyDescent="0.25">
      <c r="A15" s="170"/>
      <c r="B15" s="92"/>
      <c r="C15" s="92"/>
      <c r="D15" s="92"/>
      <c r="E15" s="169" t="s">
        <v>518</v>
      </c>
      <c r="F15" s="169" t="s">
        <v>519</v>
      </c>
      <c r="G15" s="169" t="s">
        <v>520</v>
      </c>
      <c r="H15" s="169" t="s">
        <v>131</v>
      </c>
      <c r="I15" s="169" t="s">
        <v>521</v>
      </c>
      <c r="J15" s="169" t="s">
        <v>522</v>
      </c>
      <c r="K15" s="347" t="s">
        <v>523</v>
      </c>
      <c r="L15" s="349"/>
      <c r="M15" s="347" t="s">
        <v>524</v>
      </c>
      <c r="N15" s="348"/>
      <c r="O15" s="348"/>
      <c r="P15" s="348"/>
      <c r="Q15" s="348"/>
      <c r="R15" s="348"/>
      <c r="S15" s="348"/>
      <c r="T15" s="348"/>
      <c r="U15" s="348"/>
      <c r="V15" s="348"/>
      <c r="W15" s="348"/>
      <c r="X15" s="348"/>
      <c r="Y15" s="349"/>
      <c r="Z15" s="169" t="s">
        <v>519</v>
      </c>
      <c r="AA15" s="169" t="s">
        <v>520</v>
      </c>
      <c r="AB15" s="169" t="s">
        <v>525</v>
      </c>
      <c r="AC15" s="169" t="s">
        <v>521</v>
      </c>
      <c r="AD15" s="169" t="s">
        <v>526</v>
      </c>
      <c r="AE15" s="92"/>
      <c r="AF15" s="271"/>
      <c r="AG15" s="271"/>
      <c r="AH15" s="271"/>
      <c r="AI15" s="271"/>
      <c r="AJ15" s="271"/>
      <c r="AK15" s="271"/>
      <c r="AL15" s="271"/>
      <c r="AM15" s="271"/>
      <c r="AN15" s="271"/>
      <c r="AO15" s="271"/>
      <c r="AP15" s="271"/>
      <c r="AQ15" s="271"/>
      <c r="AR15" s="271"/>
      <c r="AS15" s="271"/>
      <c r="AT15" s="271"/>
      <c r="AU15" s="271"/>
      <c r="AV15" s="271"/>
      <c r="AW15" s="271"/>
    </row>
    <row r="16" spans="1:49" s="270" customFormat="1" ht="29.25" customHeight="1" x14ac:dyDescent="0.25">
      <c r="B16" s="92"/>
      <c r="C16" s="182" t="s">
        <v>527</v>
      </c>
      <c r="D16" s="272" t="s">
        <v>528</v>
      </c>
      <c r="E16" s="273" t="s">
        <v>177</v>
      </c>
      <c r="F16" s="273" t="s">
        <v>529</v>
      </c>
      <c r="G16" s="273" t="s">
        <v>530</v>
      </c>
      <c r="H16" s="273" t="s">
        <v>531</v>
      </c>
      <c r="I16" s="273" t="s">
        <v>532</v>
      </c>
      <c r="J16" s="273" t="s">
        <v>533</v>
      </c>
      <c r="K16" s="360"/>
      <c r="L16" s="349"/>
      <c r="M16" s="360"/>
      <c r="N16" s="348"/>
      <c r="O16" s="348"/>
      <c r="P16" s="348"/>
      <c r="Q16" s="348"/>
      <c r="R16" s="348"/>
      <c r="S16" s="348"/>
      <c r="T16" s="348"/>
      <c r="U16" s="348"/>
      <c r="V16" s="348"/>
      <c r="W16" s="348"/>
      <c r="X16" s="348"/>
      <c r="Y16" s="349"/>
      <c r="Z16" s="273" t="s">
        <v>529</v>
      </c>
      <c r="AA16" s="273" t="s">
        <v>530</v>
      </c>
      <c r="AB16" s="273" t="s">
        <v>531</v>
      </c>
      <c r="AC16" s="273" t="s">
        <v>532</v>
      </c>
      <c r="AD16" s="274"/>
      <c r="AE16" s="92"/>
      <c r="AF16" s="271"/>
      <c r="AG16" s="271"/>
      <c r="AH16" s="271"/>
      <c r="AI16" s="271"/>
      <c r="AJ16" s="271"/>
      <c r="AK16" s="271"/>
      <c r="AL16" s="271"/>
      <c r="AM16" s="271"/>
      <c r="AN16" s="271"/>
      <c r="AO16" s="271"/>
      <c r="AP16" s="271"/>
      <c r="AQ16" s="271"/>
      <c r="AR16" s="271"/>
      <c r="AS16" s="271"/>
      <c r="AT16" s="271"/>
      <c r="AU16" s="271"/>
      <c r="AV16" s="271"/>
      <c r="AW16" s="271"/>
    </row>
    <row r="17" spans="1:49" ht="15.75" customHeight="1" x14ac:dyDescent="0.25">
      <c r="A17" s="275"/>
      <c r="B17" s="276" t="s">
        <v>508</v>
      </c>
      <c r="C17" s="249">
        <v>24</v>
      </c>
      <c r="D17" s="277">
        <v>2</v>
      </c>
      <c r="E17" s="217">
        <v>38</v>
      </c>
      <c r="F17" s="217">
        <v>449</v>
      </c>
      <c r="G17" s="278">
        <v>36.75</v>
      </c>
      <c r="H17" s="279">
        <f>F17*G17</f>
        <v>16500.75</v>
      </c>
      <c r="I17" s="279">
        <f>H17*Calculations!C7</f>
        <v>0</v>
      </c>
      <c r="J17" s="278">
        <f>0.005*H17</f>
        <v>82.503749999999997</v>
      </c>
      <c r="K17" s="217">
        <v>37</v>
      </c>
      <c r="L17" s="217">
        <v>75</v>
      </c>
      <c r="M17" s="217">
        <v>17</v>
      </c>
      <c r="N17" s="217">
        <v>22</v>
      </c>
      <c r="O17" s="217">
        <v>27</v>
      </c>
      <c r="P17" s="217">
        <v>32</v>
      </c>
      <c r="Q17" s="217">
        <v>55</v>
      </c>
      <c r="R17" s="217">
        <v>60</v>
      </c>
      <c r="S17" s="217">
        <v>65</v>
      </c>
      <c r="T17" s="217">
        <v>70</v>
      </c>
      <c r="U17" s="217">
        <v>93</v>
      </c>
      <c r="V17" s="226"/>
      <c r="W17" s="226"/>
      <c r="X17" s="226"/>
      <c r="Y17" s="226"/>
      <c r="Z17" s="217">
        <v>84</v>
      </c>
      <c r="AA17" s="279">
        <v>36.75</v>
      </c>
      <c r="AB17" s="279">
        <f t="shared" ref="AB17:AB31" si="0">Z17*AA17</f>
        <v>3087</v>
      </c>
      <c r="AC17" s="279">
        <f>AB17*Calculations!C7</f>
        <v>0</v>
      </c>
      <c r="AD17" s="279">
        <f>IF(Inputs!$C$5&gt;38,IF(Inputs!$C$5&gt;38,(Inputs!$C$5-38)/38*$I$17,(Inputs!$C$5-38)/38*$I$17),Inputs!$C$5/38*$I$17)</f>
        <v>0</v>
      </c>
      <c r="AE17" s="92"/>
      <c r="AF17" s="262"/>
      <c r="AG17" s="262"/>
      <c r="AH17" s="262"/>
      <c r="AI17" s="262"/>
      <c r="AJ17" s="262"/>
      <c r="AK17" s="262"/>
      <c r="AL17" s="262"/>
      <c r="AM17" s="262"/>
      <c r="AN17" s="262"/>
      <c r="AO17" s="262"/>
      <c r="AP17" s="262"/>
      <c r="AQ17" s="262"/>
      <c r="AR17" s="262"/>
      <c r="AS17" s="262"/>
      <c r="AT17" s="262"/>
      <c r="AU17" s="262"/>
      <c r="AV17" s="262"/>
      <c r="AW17" s="262"/>
    </row>
    <row r="18" spans="1:49" ht="29.25" customHeight="1" x14ac:dyDescent="0.25">
      <c r="A18" s="275"/>
      <c r="B18" s="276" t="s">
        <v>534</v>
      </c>
      <c r="C18" s="249">
        <v>8</v>
      </c>
      <c r="D18" s="277">
        <v>2</v>
      </c>
      <c r="E18" s="217">
        <v>76</v>
      </c>
      <c r="F18" s="217">
        <v>310</v>
      </c>
      <c r="G18" s="278">
        <v>36.75</v>
      </c>
      <c r="H18" s="279">
        <f>F18*G18</f>
        <v>11392.5</v>
      </c>
      <c r="I18" s="279">
        <f>H18*Calculations!C8</f>
        <v>0</v>
      </c>
      <c r="J18" s="278">
        <f>0.005*H18</f>
        <v>56.962499999999999</v>
      </c>
      <c r="K18" s="217">
        <v>75</v>
      </c>
      <c r="L18" s="226"/>
      <c r="M18" s="217">
        <v>30</v>
      </c>
      <c r="N18" s="217">
        <v>35</v>
      </c>
      <c r="O18" s="217">
        <v>40</v>
      </c>
      <c r="P18" s="217">
        <v>45</v>
      </c>
      <c r="Q18" s="217">
        <v>50</v>
      </c>
      <c r="R18" s="217">
        <v>55</v>
      </c>
      <c r="S18" s="217">
        <v>60</v>
      </c>
      <c r="T18" s="217">
        <v>65</v>
      </c>
      <c r="U18" s="217">
        <v>70</v>
      </c>
      <c r="V18" s="226"/>
      <c r="W18" s="226"/>
      <c r="X18" s="226"/>
      <c r="Y18" s="226"/>
      <c r="Z18" s="217">
        <v>28</v>
      </c>
      <c r="AA18" s="279">
        <v>36.75</v>
      </c>
      <c r="AB18" s="279">
        <f t="shared" si="0"/>
        <v>1029</v>
      </c>
      <c r="AC18" s="279">
        <f>AB18*Calculations!C8</f>
        <v>0</v>
      </c>
      <c r="AD18" s="279">
        <f>IF(Inputs!$C$5&gt;=76,(Inputs!$C$5-76)/76*$I$18,Inputs!$C$5/76*$I$18)</f>
        <v>0</v>
      </c>
      <c r="AE18" s="92"/>
      <c r="AF18" s="262"/>
      <c r="AG18" s="262"/>
      <c r="AH18" s="262"/>
      <c r="AI18" s="262"/>
      <c r="AJ18" s="262"/>
      <c r="AK18" s="262"/>
      <c r="AL18" s="262"/>
      <c r="AM18" s="262"/>
      <c r="AN18" s="262"/>
      <c r="AO18" s="262"/>
      <c r="AP18" s="262"/>
      <c r="AQ18" s="262"/>
      <c r="AR18" s="262"/>
      <c r="AS18" s="262"/>
      <c r="AT18" s="262"/>
      <c r="AU18" s="262"/>
      <c r="AV18" s="262"/>
      <c r="AW18" s="262"/>
    </row>
    <row r="19" spans="1:49" ht="28.5" customHeight="1" x14ac:dyDescent="0.25">
      <c r="A19" s="275"/>
      <c r="B19" s="276" t="s">
        <v>535</v>
      </c>
      <c r="C19" s="249">
        <v>16</v>
      </c>
      <c r="D19" s="277">
        <v>2</v>
      </c>
      <c r="E19" s="217">
        <v>60</v>
      </c>
      <c r="F19" s="217">
        <v>482</v>
      </c>
      <c r="G19" s="278">
        <v>36.75</v>
      </c>
      <c r="H19" s="279">
        <f>F19*G19</f>
        <v>17713.5</v>
      </c>
      <c r="I19" s="279">
        <f>H19*Calculations!C9</f>
        <v>0</v>
      </c>
      <c r="J19" s="278">
        <f>0.005*H19</f>
        <v>88.567499999999995</v>
      </c>
      <c r="K19" s="217">
        <v>59</v>
      </c>
      <c r="L19" s="226"/>
      <c r="M19" s="217">
        <v>19</v>
      </c>
      <c r="N19" s="217">
        <v>24</v>
      </c>
      <c r="O19" s="217">
        <v>29</v>
      </c>
      <c r="P19" s="217">
        <v>34</v>
      </c>
      <c r="Q19" s="217">
        <v>39</v>
      </c>
      <c r="R19" s="217">
        <v>44</v>
      </c>
      <c r="S19" s="217">
        <v>49</v>
      </c>
      <c r="T19" s="217">
        <v>54</v>
      </c>
      <c r="U19" s="217">
        <v>79</v>
      </c>
      <c r="V19" s="217">
        <v>84</v>
      </c>
      <c r="W19" s="217">
        <v>89</v>
      </c>
      <c r="X19" s="217">
        <v>94</v>
      </c>
      <c r="Y19" s="217">
        <v>99</v>
      </c>
      <c r="Z19" s="217">
        <v>56</v>
      </c>
      <c r="AA19" s="279">
        <v>36.75</v>
      </c>
      <c r="AB19" s="279">
        <f t="shared" si="0"/>
        <v>2058</v>
      </c>
      <c r="AC19" s="279">
        <f>AB19*Calculations!C9</f>
        <v>0</v>
      </c>
      <c r="AD19" s="279">
        <f>IF(Inputs!$C$5&gt;=60,(Inputs!$C$5-60)/60*$I$19,Inputs!$C$5/60*$I$19)</f>
        <v>0</v>
      </c>
      <c r="AE19" s="92"/>
      <c r="AF19" s="262"/>
      <c r="AG19" s="262"/>
      <c r="AH19" s="262"/>
      <c r="AI19" s="262"/>
      <c r="AJ19" s="262"/>
      <c r="AK19" s="262"/>
      <c r="AL19" s="262"/>
      <c r="AM19" s="262"/>
      <c r="AN19" s="262"/>
      <c r="AO19" s="262"/>
      <c r="AP19" s="262"/>
      <c r="AQ19" s="262"/>
      <c r="AR19" s="262"/>
      <c r="AS19" s="262"/>
      <c r="AT19" s="262"/>
      <c r="AU19" s="262"/>
      <c r="AV19" s="262"/>
      <c r="AW19" s="262"/>
    </row>
    <row r="20" spans="1:49" ht="28.5" customHeight="1" x14ac:dyDescent="0.25">
      <c r="A20" s="275"/>
      <c r="B20" s="276" t="s">
        <v>536</v>
      </c>
      <c r="C20" s="249">
        <v>4</v>
      </c>
      <c r="D20" s="277">
        <v>1.5</v>
      </c>
      <c r="E20" s="226"/>
      <c r="F20" s="226"/>
      <c r="G20" s="226"/>
      <c r="H20" s="226"/>
      <c r="I20" s="226"/>
      <c r="J20" s="226"/>
      <c r="K20" s="226"/>
      <c r="L20" s="226"/>
      <c r="M20" s="217">
        <v>19</v>
      </c>
      <c r="N20" s="226"/>
      <c r="O20" s="226"/>
      <c r="P20" s="226"/>
      <c r="Q20" s="226"/>
      <c r="R20" s="226"/>
      <c r="S20" s="226"/>
      <c r="T20" s="226"/>
      <c r="U20" s="226"/>
      <c r="V20" s="226"/>
      <c r="W20" s="226"/>
      <c r="X20" s="226"/>
      <c r="Y20" s="226"/>
      <c r="Z20" s="217">
        <v>3</v>
      </c>
      <c r="AA20" s="279">
        <v>30.04</v>
      </c>
      <c r="AB20" s="279">
        <f t="shared" si="0"/>
        <v>90.12</v>
      </c>
      <c r="AC20" s="279">
        <f>AB20*Calculations!C13</f>
        <v>0</v>
      </c>
      <c r="AD20" s="280"/>
      <c r="AE20" s="92"/>
      <c r="AF20" s="262"/>
      <c r="AG20" s="262"/>
      <c r="AH20" s="262"/>
      <c r="AI20" s="262"/>
      <c r="AJ20" s="262"/>
      <c r="AK20" s="262"/>
      <c r="AL20" s="262"/>
      <c r="AM20" s="262"/>
      <c r="AN20" s="262"/>
      <c r="AO20" s="262"/>
      <c r="AP20" s="262"/>
      <c r="AQ20" s="262"/>
      <c r="AR20" s="262"/>
      <c r="AS20" s="262"/>
      <c r="AT20" s="262"/>
      <c r="AU20" s="262"/>
      <c r="AV20" s="262"/>
      <c r="AW20" s="262"/>
    </row>
    <row r="21" spans="1:49" ht="28.5" customHeight="1" x14ac:dyDescent="0.25">
      <c r="A21" s="275"/>
      <c r="B21" s="276" t="s">
        <v>536</v>
      </c>
      <c r="C21" s="249">
        <v>4</v>
      </c>
      <c r="D21" s="277">
        <v>1.5</v>
      </c>
      <c r="E21" s="226"/>
      <c r="F21" s="226"/>
      <c r="G21" s="226"/>
      <c r="H21" s="226"/>
      <c r="I21" s="226"/>
      <c r="J21" s="226"/>
      <c r="K21" s="226"/>
      <c r="L21" s="226"/>
      <c r="M21" s="217">
        <v>24</v>
      </c>
      <c r="N21" s="226"/>
      <c r="O21" s="226"/>
      <c r="P21" s="226"/>
      <c r="Q21" s="226"/>
      <c r="R21" s="226"/>
      <c r="S21" s="226"/>
      <c r="T21" s="226"/>
      <c r="U21" s="226"/>
      <c r="V21" s="226"/>
      <c r="W21" s="226"/>
      <c r="X21" s="226"/>
      <c r="Y21" s="226"/>
      <c r="Z21" s="217">
        <v>14</v>
      </c>
      <c r="AA21" s="279">
        <v>30.04</v>
      </c>
      <c r="AB21" s="279">
        <f t="shared" si="0"/>
        <v>420.56</v>
      </c>
      <c r="AC21" s="279">
        <f>AB21*Calculations!C13</f>
        <v>0</v>
      </c>
      <c r="AD21" s="280"/>
      <c r="AE21" s="92"/>
      <c r="AF21" s="262"/>
      <c r="AG21" s="262"/>
      <c r="AH21" s="262"/>
      <c r="AI21" s="262"/>
      <c r="AJ21" s="262"/>
      <c r="AK21" s="262"/>
      <c r="AL21" s="262"/>
      <c r="AM21" s="262"/>
      <c r="AN21" s="262"/>
      <c r="AO21" s="262"/>
      <c r="AP21" s="262"/>
      <c r="AQ21" s="262"/>
      <c r="AR21" s="262"/>
      <c r="AS21" s="262"/>
      <c r="AT21" s="262"/>
      <c r="AU21" s="262"/>
      <c r="AV21" s="262"/>
      <c r="AW21" s="262"/>
    </row>
    <row r="22" spans="1:49" ht="28.5" customHeight="1" x14ac:dyDescent="0.25">
      <c r="A22" s="275"/>
      <c r="B22" s="276" t="s">
        <v>536</v>
      </c>
      <c r="C22" s="249">
        <v>4</v>
      </c>
      <c r="D22" s="277">
        <v>1.5</v>
      </c>
      <c r="E22" s="226"/>
      <c r="F22" s="226"/>
      <c r="G22" s="226"/>
      <c r="H22" s="226"/>
      <c r="I22" s="226"/>
      <c r="J22" s="226"/>
      <c r="K22" s="226"/>
      <c r="L22" s="226"/>
      <c r="M22" s="217">
        <v>29</v>
      </c>
      <c r="N22" s="226"/>
      <c r="O22" s="226"/>
      <c r="P22" s="226"/>
      <c r="Q22" s="226"/>
      <c r="R22" s="226"/>
      <c r="S22" s="226"/>
      <c r="T22" s="226"/>
      <c r="U22" s="226"/>
      <c r="V22" s="226"/>
      <c r="W22" s="226"/>
      <c r="X22" s="226"/>
      <c r="Y22" s="226"/>
      <c r="Z22" s="217">
        <v>14</v>
      </c>
      <c r="AA22" s="279">
        <v>30.04</v>
      </c>
      <c r="AB22" s="279">
        <f t="shared" si="0"/>
        <v>420.56</v>
      </c>
      <c r="AC22" s="279">
        <f>AB22*Calculations!C13</f>
        <v>0</v>
      </c>
      <c r="AD22" s="280"/>
      <c r="AE22" s="92"/>
      <c r="AF22" s="262"/>
      <c r="AG22" s="262"/>
      <c r="AH22" s="262"/>
      <c r="AI22" s="262"/>
      <c r="AJ22" s="262"/>
      <c r="AK22" s="262"/>
      <c r="AL22" s="262"/>
      <c r="AM22" s="262"/>
      <c r="AN22" s="262"/>
      <c r="AO22" s="262"/>
      <c r="AP22" s="262"/>
      <c r="AQ22" s="262"/>
      <c r="AR22" s="262"/>
      <c r="AS22" s="262"/>
      <c r="AT22" s="262"/>
      <c r="AU22" s="262"/>
      <c r="AV22" s="262"/>
      <c r="AW22" s="262"/>
    </row>
    <row r="23" spans="1:49" ht="28.5" customHeight="1" x14ac:dyDescent="0.25">
      <c r="A23" s="275"/>
      <c r="B23" s="276" t="s">
        <v>536</v>
      </c>
      <c r="C23" s="249">
        <v>4</v>
      </c>
      <c r="D23" s="277">
        <v>1.5</v>
      </c>
      <c r="E23" s="226"/>
      <c r="F23" s="226"/>
      <c r="G23" s="226"/>
      <c r="H23" s="226"/>
      <c r="I23" s="226"/>
      <c r="J23" s="226"/>
      <c r="K23" s="226"/>
      <c r="L23" s="226"/>
      <c r="M23" s="217">
        <v>34</v>
      </c>
      <c r="N23" s="226"/>
      <c r="O23" s="226"/>
      <c r="P23" s="226"/>
      <c r="Q23" s="226"/>
      <c r="R23" s="226"/>
      <c r="S23" s="226"/>
      <c r="T23" s="226"/>
      <c r="U23" s="226"/>
      <c r="V23" s="226"/>
      <c r="W23" s="226"/>
      <c r="X23" s="226"/>
      <c r="Y23" s="226"/>
      <c r="Z23" s="217">
        <v>14</v>
      </c>
      <c r="AA23" s="279">
        <v>30.04</v>
      </c>
      <c r="AB23" s="279">
        <f t="shared" si="0"/>
        <v>420.56</v>
      </c>
      <c r="AC23" s="279">
        <f>AB23*Calculations!C13</f>
        <v>0</v>
      </c>
      <c r="AD23" s="280"/>
      <c r="AE23" s="92"/>
      <c r="AF23" s="262"/>
      <c r="AG23" s="262"/>
      <c r="AH23" s="262"/>
      <c r="AI23" s="262"/>
      <c r="AJ23" s="262"/>
      <c r="AK23" s="262"/>
      <c r="AL23" s="262"/>
      <c r="AM23" s="262"/>
      <c r="AN23" s="262"/>
      <c r="AO23" s="262"/>
      <c r="AP23" s="262"/>
      <c r="AQ23" s="262"/>
      <c r="AR23" s="262"/>
      <c r="AS23" s="262"/>
      <c r="AT23" s="262"/>
      <c r="AU23" s="262"/>
      <c r="AV23" s="262"/>
      <c r="AW23" s="262"/>
    </row>
    <row r="24" spans="1:49" ht="28.5" customHeight="1" x14ac:dyDescent="0.25">
      <c r="A24" s="275"/>
      <c r="B24" s="276" t="s">
        <v>536</v>
      </c>
      <c r="C24" s="249">
        <v>4</v>
      </c>
      <c r="D24" s="277">
        <v>1.5</v>
      </c>
      <c r="E24" s="226"/>
      <c r="F24" s="226"/>
      <c r="G24" s="226"/>
      <c r="H24" s="226"/>
      <c r="I24" s="226"/>
      <c r="J24" s="226"/>
      <c r="K24" s="226"/>
      <c r="L24" s="226"/>
      <c r="M24" s="217">
        <v>39</v>
      </c>
      <c r="N24" s="226"/>
      <c r="O24" s="226"/>
      <c r="P24" s="226"/>
      <c r="Q24" s="226"/>
      <c r="R24" s="226"/>
      <c r="S24" s="226"/>
      <c r="T24" s="226"/>
      <c r="U24" s="226"/>
      <c r="V24" s="226"/>
      <c r="W24" s="226"/>
      <c r="X24" s="226"/>
      <c r="Y24" s="226"/>
      <c r="Z24" s="217">
        <v>14</v>
      </c>
      <c r="AA24" s="279">
        <v>30.04</v>
      </c>
      <c r="AB24" s="279">
        <f t="shared" si="0"/>
        <v>420.56</v>
      </c>
      <c r="AC24" s="279">
        <f>AB24*Calculations!C13</f>
        <v>0</v>
      </c>
      <c r="AD24" s="280"/>
      <c r="AE24" s="92"/>
      <c r="AF24" s="262"/>
      <c r="AG24" s="262"/>
      <c r="AH24" s="262"/>
      <c r="AI24" s="262"/>
      <c r="AJ24" s="262"/>
      <c r="AK24" s="262"/>
      <c r="AL24" s="262"/>
      <c r="AM24" s="262"/>
      <c r="AN24" s="262"/>
      <c r="AO24" s="262"/>
      <c r="AP24" s="262"/>
      <c r="AQ24" s="262"/>
      <c r="AR24" s="262"/>
      <c r="AS24" s="262"/>
      <c r="AT24" s="262"/>
      <c r="AU24" s="262"/>
      <c r="AV24" s="262"/>
      <c r="AW24" s="262"/>
    </row>
    <row r="25" spans="1:49" ht="28.5" customHeight="1" x14ac:dyDescent="0.25">
      <c r="A25" s="275"/>
      <c r="B25" s="276" t="s">
        <v>536</v>
      </c>
      <c r="C25" s="249">
        <v>4</v>
      </c>
      <c r="D25" s="277">
        <v>1.5</v>
      </c>
      <c r="E25" s="226"/>
      <c r="F25" s="226"/>
      <c r="G25" s="226"/>
      <c r="H25" s="226"/>
      <c r="I25" s="226"/>
      <c r="J25" s="226"/>
      <c r="K25" s="226"/>
      <c r="L25" s="226"/>
      <c r="M25" s="217">
        <v>44</v>
      </c>
      <c r="N25" s="226"/>
      <c r="O25" s="226"/>
      <c r="P25" s="226"/>
      <c r="Q25" s="226"/>
      <c r="R25" s="226"/>
      <c r="S25" s="226"/>
      <c r="T25" s="226"/>
      <c r="U25" s="226"/>
      <c r="V25" s="226"/>
      <c r="W25" s="226"/>
      <c r="X25" s="226"/>
      <c r="Y25" s="226"/>
      <c r="Z25" s="217">
        <v>14</v>
      </c>
      <c r="AA25" s="279">
        <v>30.04</v>
      </c>
      <c r="AB25" s="279">
        <f t="shared" si="0"/>
        <v>420.56</v>
      </c>
      <c r="AC25" s="279">
        <f>AB25*Calculations!C13</f>
        <v>0</v>
      </c>
      <c r="AD25" s="280"/>
      <c r="AE25" s="92"/>
      <c r="AF25" s="262"/>
      <c r="AG25" s="262"/>
      <c r="AH25" s="262"/>
      <c r="AI25" s="262"/>
      <c r="AJ25" s="262"/>
      <c r="AK25" s="262"/>
      <c r="AL25" s="262"/>
      <c r="AM25" s="262"/>
      <c r="AN25" s="262"/>
      <c r="AO25" s="262"/>
      <c r="AP25" s="262"/>
      <c r="AQ25" s="262"/>
      <c r="AR25" s="262"/>
      <c r="AS25" s="262"/>
      <c r="AT25" s="262"/>
      <c r="AU25" s="262"/>
      <c r="AV25" s="262"/>
      <c r="AW25" s="262"/>
    </row>
    <row r="26" spans="1:49" ht="28.5" customHeight="1" x14ac:dyDescent="0.25">
      <c r="A26" s="275"/>
      <c r="B26" s="276" t="s">
        <v>536</v>
      </c>
      <c r="C26" s="249">
        <v>4</v>
      </c>
      <c r="D26" s="277">
        <v>1.5</v>
      </c>
      <c r="E26" s="226"/>
      <c r="F26" s="226"/>
      <c r="G26" s="226"/>
      <c r="H26" s="226"/>
      <c r="I26" s="226"/>
      <c r="J26" s="226"/>
      <c r="K26" s="226"/>
      <c r="L26" s="226"/>
      <c r="M26" s="217">
        <v>49</v>
      </c>
      <c r="N26" s="226"/>
      <c r="O26" s="226"/>
      <c r="P26" s="226"/>
      <c r="Q26" s="226"/>
      <c r="R26" s="226"/>
      <c r="S26" s="226"/>
      <c r="T26" s="226"/>
      <c r="U26" s="226"/>
      <c r="V26" s="226"/>
      <c r="W26" s="226"/>
      <c r="X26" s="226"/>
      <c r="Y26" s="226"/>
      <c r="Z26" s="217">
        <v>11</v>
      </c>
      <c r="AA26" s="279">
        <v>30.04</v>
      </c>
      <c r="AB26" s="279">
        <f t="shared" si="0"/>
        <v>330.44</v>
      </c>
      <c r="AC26" s="279">
        <f>AB26*Calculations!C13</f>
        <v>0</v>
      </c>
      <c r="AD26" s="280"/>
      <c r="AE26" s="92"/>
      <c r="AF26" s="262"/>
      <c r="AG26" s="262"/>
      <c r="AH26" s="262"/>
      <c r="AI26" s="262"/>
      <c r="AJ26" s="262"/>
      <c r="AK26" s="262"/>
      <c r="AL26" s="262"/>
      <c r="AM26" s="262"/>
      <c r="AN26" s="262"/>
      <c r="AO26" s="262"/>
      <c r="AP26" s="262"/>
      <c r="AQ26" s="262"/>
      <c r="AR26" s="262"/>
      <c r="AS26" s="262"/>
      <c r="AT26" s="262"/>
      <c r="AU26" s="262"/>
      <c r="AV26" s="262"/>
      <c r="AW26" s="262"/>
    </row>
    <row r="27" spans="1:49" ht="28.5" customHeight="1" x14ac:dyDescent="0.25">
      <c r="A27" s="275"/>
      <c r="B27" s="276" t="s">
        <v>536</v>
      </c>
      <c r="C27" s="249">
        <v>4</v>
      </c>
      <c r="D27" s="277">
        <v>1.5</v>
      </c>
      <c r="E27" s="226"/>
      <c r="F27" s="226"/>
      <c r="G27" s="226"/>
      <c r="H27" s="226"/>
      <c r="I27" s="226"/>
      <c r="J27" s="226"/>
      <c r="K27" s="226"/>
      <c r="L27" s="226"/>
      <c r="M27" s="217">
        <v>54</v>
      </c>
      <c r="N27" s="226"/>
      <c r="O27" s="226"/>
      <c r="P27" s="226"/>
      <c r="Q27" s="226"/>
      <c r="R27" s="226"/>
      <c r="S27" s="226"/>
      <c r="T27" s="226"/>
      <c r="U27" s="226"/>
      <c r="V27" s="226"/>
      <c r="W27" s="226"/>
      <c r="X27" s="226"/>
      <c r="Y27" s="226"/>
      <c r="Z27" s="217">
        <v>9</v>
      </c>
      <c r="AA27" s="279">
        <v>30.04</v>
      </c>
      <c r="AB27" s="279">
        <f t="shared" si="0"/>
        <v>270.36</v>
      </c>
      <c r="AC27" s="279">
        <f>AB27*Calculations!C13</f>
        <v>0</v>
      </c>
      <c r="AD27" s="280"/>
      <c r="AE27" s="92"/>
      <c r="AF27" s="262"/>
      <c r="AG27" s="262"/>
      <c r="AH27" s="262"/>
      <c r="AI27" s="262"/>
      <c r="AJ27" s="262"/>
      <c r="AK27" s="262"/>
      <c r="AL27" s="262"/>
      <c r="AM27" s="262"/>
      <c r="AN27" s="262"/>
      <c r="AO27" s="262"/>
      <c r="AP27" s="262"/>
      <c r="AQ27" s="262"/>
      <c r="AR27" s="262"/>
      <c r="AS27" s="262"/>
      <c r="AT27" s="262"/>
      <c r="AU27" s="262"/>
      <c r="AV27" s="262"/>
      <c r="AW27" s="262"/>
    </row>
    <row r="28" spans="1:49" ht="28.5" customHeight="1" x14ac:dyDescent="0.25">
      <c r="A28" s="275"/>
      <c r="B28" s="276" t="s">
        <v>536</v>
      </c>
      <c r="C28" s="249">
        <v>4</v>
      </c>
      <c r="D28" s="277">
        <v>1.5</v>
      </c>
      <c r="E28" s="226"/>
      <c r="F28" s="226"/>
      <c r="G28" s="226"/>
      <c r="H28" s="226"/>
      <c r="I28" s="226"/>
      <c r="J28" s="226"/>
      <c r="K28" s="226"/>
      <c r="L28" s="226"/>
      <c r="M28" s="217">
        <v>59</v>
      </c>
      <c r="N28" s="226"/>
      <c r="O28" s="226"/>
      <c r="P28" s="226"/>
      <c r="Q28" s="226"/>
      <c r="R28" s="226"/>
      <c r="S28" s="226"/>
      <c r="T28" s="226"/>
      <c r="U28" s="226"/>
      <c r="V28" s="226"/>
      <c r="W28" s="226"/>
      <c r="X28" s="226"/>
      <c r="Y28" s="226"/>
      <c r="Z28" s="217">
        <v>7</v>
      </c>
      <c r="AA28" s="279">
        <v>30.04</v>
      </c>
      <c r="AB28" s="279">
        <f t="shared" si="0"/>
        <v>210.28</v>
      </c>
      <c r="AC28" s="279">
        <f>AB28*Calculations!C13</f>
        <v>0</v>
      </c>
      <c r="AD28" s="280"/>
      <c r="AE28" s="92"/>
      <c r="AF28" s="262"/>
      <c r="AG28" s="262"/>
      <c r="AH28" s="262"/>
      <c r="AI28" s="262"/>
      <c r="AJ28" s="262"/>
      <c r="AK28" s="262"/>
      <c r="AL28" s="262"/>
      <c r="AM28" s="262"/>
      <c r="AN28" s="262"/>
      <c r="AO28" s="262"/>
      <c r="AP28" s="262"/>
      <c r="AQ28" s="262"/>
      <c r="AR28" s="262"/>
      <c r="AS28" s="262"/>
      <c r="AT28" s="262"/>
      <c r="AU28" s="262"/>
      <c r="AV28" s="262"/>
      <c r="AW28" s="262"/>
    </row>
    <row r="29" spans="1:49" ht="28.5" customHeight="1" x14ac:dyDescent="0.25">
      <c r="A29" s="275"/>
      <c r="B29" s="276" t="s">
        <v>536</v>
      </c>
      <c r="C29" s="249">
        <v>4</v>
      </c>
      <c r="D29" s="277">
        <v>1.5</v>
      </c>
      <c r="E29" s="226"/>
      <c r="F29" s="226"/>
      <c r="G29" s="226"/>
      <c r="H29" s="226"/>
      <c r="I29" s="226"/>
      <c r="J29" s="226"/>
      <c r="K29" s="226"/>
      <c r="L29" s="226"/>
      <c r="M29" s="217">
        <v>64</v>
      </c>
      <c r="N29" s="226"/>
      <c r="O29" s="226"/>
      <c r="P29" s="226"/>
      <c r="Q29" s="226"/>
      <c r="R29" s="226"/>
      <c r="S29" s="226"/>
      <c r="T29" s="226"/>
      <c r="U29" s="226"/>
      <c r="V29" s="226"/>
      <c r="W29" s="226"/>
      <c r="X29" s="226"/>
      <c r="Y29" s="226"/>
      <c r="Z29" s="217">
        <v>6</v>
      </c>
      <c r="AA29" s="279">
        <v>30.04</v>
      </c>
      <c r="AB29" s="279">
        <f t="shared" si="0"/>
        <v>180.24</v>
      </c>
      <c r="AC29" s="279">
        <f>AB29*Calculations!C13</f>
        <v>0</v>
      </c>
      <c r="AD29" s="280"/>
      <c r="AE29" s="92"/>
      <c r="AF29" s="262"/>
      <c r="AG29" s="262"/>
      <c r="AH29" s="262"/>
      <c r="AI29" s="262"/>
      <c r="AJ29" s="262"/>
      <c r="AK29" s="262"/>
      <c r="AL29" s="262"/>
      <c r="AM29" s="262"/>
      <c r="AN29" s="262"/>
      <c r="AO29" s="262"/>
      <c r="AP29" s="262"/>
      <c r="AQ29" s="262"/>
      <c r="AR29" s="262"/>
      <c r="AS29" s="262"/>
      <c r="AT29" s="262"/>
      <c r="AU29" s="262"/>
      <c r="AV29" s="262"/>
      <c r="AW29" s="262"/>
    </row>
    <row r="30" spans="1:49" ht="28.5" customHeight="1" x14ac:dyDescent="0.25">
      <c r="A30" s="275"/>
      <c r="B30" s="276" t="s">
        <v>536</v>
      </c>
      <c r="C30" s="249">
        <v>4</v>
      </c>
      <c r="D30" s="277">
        <v>1.5</v>
      </c>
      <c r="E30" s="226"/>
      <c r="F30" s="226"/>
      <c r="G30" s="226"/>
      <c r="H30" s="226"/>
      <c r="I30" s="226"/>
      <c r="J30" s="226"/>
      <c r="K30" s="226"/>
      <c r="L30" s="226"/>
      <c r="M30" s="217">
        <v>69</v>
      </c>
      <c r="N30" s="226"/>
      <c r="O30" s="226"/>
      <c r="P30" s="226"/>
      <c r="Q30" s="226"/>
      <c r="R30" s="226"/>
      <c r="S30" s="226"/>
      <c r="T30" s="226"/>
      <c r="U30" s="226"/>
      <c r="V30" s="226"/>
      <c r="W30" s="226"/>
      <c r="X30" s="226"/>
      <c r="Y30" s="226"/>
      <c r="Z30" s="217">
        <v>5</v>
      </c>
      <c r="AA30" s="279">
        <v>30.04</v>
      </c>
      <c r="AB30" s="279">
        <f t="shared" si="0"/>
        <v>150.19999999999999</v>
      </c>
      <c r="AC30" s="279">
        <f>AB30*Calculations!C13</f>
        <v>0</v>
      </c>
      <c r="AD30" s="280"/>
      <c r="AE30" s="92"/>
      <c r="AF30" s="262"/>
      <c r="AG30" s="262"/>
      <c r="AH30" s="262"/>
      <c r="AI30" s="262"/>
      <c r="AJ30" s="262"/>
      <c r="AK30" s="262"/>
      <c r="AL30" s="262"/>
      <c r="AM30" s="262"/>
      <c r="AN30" s="262"/>
      <c r="AO30" s="262"/>
      <c r="AP30" s="262"/>
      <c r="AQ30" s="262"/>
      <c r="AR30" s="262"/>
      <c r="AS30" s="262"/>
      <c r="AT30" s="262"/>
      <c r="AU30" s="262"/>
      <c r="AV30" s="262"/>
      <c r="AW30" s="262"/>
    </row>
    <row r="31" spans="1:49" ht="28.5" customHeight="1" x14ac:dyDescent="0.25">
      <c r="A31" s="275"/>
      <c r="B31" s="276" t="s">
        <v>536</v>
      </c>
      <c r="C31" s="249">
        <v>4</v>
      </c>
      <c r="D31" s="281">
        <v>1.5</v>
      </c>
      <c r="E31" s="282"/>
      <c r="F31" s="282"/>
      <c r="G31" s="282"/>
      <c r="H31" s="282"/>
      <c r="I31" s="282"/>
      <c r="J31" s="282"/>
      <c r="K31" s="282"/>
      <c r="L31" s="282"/>
      <c r="M31" s="283">
        <v>74</v>
      </c>
      <c r="N31" s="282"/>
      <c r="O31" s="282"/>
      <c r="P31" s="282"/>
      <c r="Q31" s="282"/>
      <c r="R31" s="282"/>
      <c r="S31" s="282"/>
      <c r="T31" s="282"/>
      <c r="U31" s="282"/>
      <c r="V31" s="282"/>
      <c r="W31" s="282"/>
      <c r="X31" s="282"/>
      <c r="Y31" s="282"/>
      <c r="Z31" s="283">
        <v>4</v>
      </c>
      <c r="AA31" s="284">
        <v>30.04</v>
      </c>
      <c r="AB31" s="284">
        <f t="shared" si="0"/>
        <v>120.16</v>
      </c>
      <c r="AC31" s="284">
        <f>AB31*Calculations!C13</f>
        <v>0</v>
      </c>
      <c r="AD31" s="280"/>
      <c r="AE31" s="92"/>
      <c r="AF31" s="262"/>
      <c r="AG31" s="262"/>
      <c r="AH31" s="262"/>
      <c r="AI31" s="262"/>
      <c r="AJ31" s="262"/>
      <c r="AK31" s="262"/>
      <c r="AL31" s="262"/>
      <c r="AM31" s="262"/>
      <c r="AN31" s="262"/>
      <c r="AO31" s="262"/>
      <c r="AP31" s="262"/>
      <c r="AQ31" s="262"/>
      <c r="AR31" s="262"/>
      <c r="AS31" s="262"/>
      <c r="AT31" s="262"/>
      <c r="AU31" s="262"/>
      <c r="AV31" s="262"/>
      <c r="AW31" s="262"/>
    </row>
    <row r="32" spans="1:49" ht="29.25" customHeight="1" x14ac:dyDescent="0.25">
      <c r="A32" s="275"/>
      <c r="B32" s="276" t="s">
        <v>536</v>
      </c>
      <c r="C32" s="277">
        <v>4</v>
      </c>
      <c r="D32" s="217">
        <v>1.5</v>
      </c>
      <c r="E32" s="226"/>
      <c r="F32" s="226"/>
      <c r="G32" s="226"/>
      <c r="H32" s="226"/>
      <c r="I32" s="226"/>
      <c r="J32" s="226"/>
      <c r="K32" s="226"/>
      <c r="L32" s="226"/>
      <c r="M32" s="217">
        <v>79</v>
      </c>
      <c r="N32" s="226"/>
      <c r="O32" s="226"/>
      <c r="P32" s="226"/>
      <c r="Q32" s="226"/>
      <c r="R32" s="226"/>
      <c r="S32" s="226"/>
      <c r="T32" s="226"/>
      <c r="U32" s="226"/>
      <c r="V32" s="226"/>
      <c r="W32" s="226"/>
      <c r="X32" s="226"/>
      <c r="Y32" s="226"/>
      <c r="Z32" s="217">
        <v>3</v>
      </c>
      <c r="AA32" s="279">
        <v>30.04</v>
      </c>
      <c r="AB32" s="279">
        <v>90</v>
      </c>
      <c r="AC32" s="279">
        <f>AB32*Calculations!C13</f>
        <v>0</v>
      </c>
      <c r="AD32" s="280"/>
      <c r="AE32" s="92"/>
      <c r="AF32" s="262"/>
      <c r="AG32" s="262"/>
      <c r="AH32" s="262"/>
      <c r="AI32" s="262"/>
      <c r="AJ32" s="262"/>
      <c r="AK32" s="262"/>
      <c r="AL32" s="262"/>
      <c r="AM32" s="262"/>
      <c r="AN32" s="262"/>
      <c r="AO32" s="262"/>
      <c r="AP32" s="262"/>
      <c r="AQ32" s="262"/>
      <c r="AR32" s="262"/>
      <c r="AS32" s="262"/>
      <c r="AT32" s="262"/>
      <c r="AU32" s="262"/>
      <c r="AV32" s="262"/>
      <c r="AW32" s="262"/>
    </row>
    <row r="33" spans="1:49" ht="15" customHeight="1" x14ac:dyDescent="0.25">
      <c r="A33" s="92"/>
      <c r="AD33" s="285">
        <f>SUM(AD17:AD19)</f>
        <v>0</v>
      </c>
      <c r="AE33" s="92"/>
      <c r="AF33" s="262"/>
      <c r="AG33" s="262"/>
      <c r="AH33" s="262"/>
      <c r="AI33" s="262"/>
      <c r="AJ33" s="262"/>
      <c r="AK33" s="262"/>
      <c r="AL33" s="262"/>
      <c r="AM33" s="262"/>
      <c r="AN33" s="262"/>
      <c r="AO33" s="262"/>
      <c r="AP33" s="262"/>
      <c r="AQ33" s="262"/>
      <c r="AR33" s="262"/>
      <c r="AS33" s="262"/>
      <c r="AT33" s="262"/>
      <c r="AU33" s="262"/>
      <c r="AV33" s="262"/>
      <c r="AW33" s="262"/>
    </row>
    <row r="34" spans="1:49" ht="18" customHeight="1" x14ac:dyDescent="0.25">
      <c r="A34" s="92"/>
      <c r="B34" s="92"/>
      <c r="C34" s="92"/>
      <c r="D34" s="286"/>
      <c r="AE34" s="161"/>
      <c r="AF34" s="262"/>
      <c r="AG34" s="262"/>
      <c r="AH34" s="262"/>
      <c r="AI34" s="262"/>
      <c r="AJ34" s="262"/>
      <c r="AK34" s="262"/>
      <c r="AL34" s="262"/>
      <c r="AM34" s="262"/>
      <c r="AN34" s="262"/>
      <c r="AO34" s="262"/>
      <c r="AP34" s="262"/>
      <c r="AQ34" s="262"/>
      <c r="AR34" s="262"/>
      <c r="AS34" s="262"/>
      <c r="AT34" s="262"/>
      <c r="AU34" s="262"/>
      <c r="AV34" s="262"/>
      <c r="AW34" s="262"/>
    </row>
    <row r="35" spans="1:49" ht="18" customHeight="1" x14ac:dyDescent="0.25">
      <c r="B35" s="287"/>
      <c r="C35" s="287"/>
      <c r="D35" s="287"/>
      <c r="G35" s="92"/>
      <c r="H35" s="92"/>
      <c r="I35" s="92"/>
      <c r="J35" s="92"/>
      <c r="K35" s="92"/>
      <c r="L35" s="92"/>
      <c r="M35" s="92"/>
      <c r="N35" s="92"/>
      <c r="O35" s="92"/>
      <c r="P35" s="92"/>
      <c r="Q35" s="92"/>
      <c r="R35" s="92"/>
      <c r="S35" s="92"/>
      <c r="T35" s="92"/>
      <c r="U35" s="92"/>
      <c r="V35" s="92"/>
      <c r="W35" s="92"/>
      <c r="X35" s="92"/>
      <c r="Y35" s="92"/>
      <c r="Z35" s="92"/>
      <c r="AA35" s="92"/>
      <c r="AB35" s="92"/>
      <c r="AC35" s="92"/>
      <c r="AF35" s="262"/>
      <c r="AG35" s="262"/>
      <c r="AH35" s="262"/>
      <c r="AI35" s="262"/>
      <c r="AJ35" s="262"/>
      <c r="AK35" s="262"/>
      <c r="AL35" s="262"/>
      <c r="AM35" s="262"/>
      <c r="AN35" s="262"/>
      <c r="AO35" s="262"/>
      <c r="AP35" s="262"/>
      <c r="AQ35" s="262"/>
      <c r="AR35" s="262"/>
      <c r="AS35" s="262"/>
      <c r="AT35" s="262"/>
      <c r="AU35" s="262"/>
      <c r="AV35" s="262"/>
      <c r="AW35" s="262"/>
    </row>
    <row r="36" spans="1:49" s="265" customFormat="1" ht="18" customHeight="1" x14ac:dyDescent="0.25">
      <c r="A36" s="266" t="s">
        <v>537</v>
      </c>
      <c r="B36" s="267"/>
      <c r="C36" s="268"/>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255"/>
      <c r="AG36" s="255"/>
      <c r="AH36" s="255"/>
      <c r="AI36" s="255"/>
      <c r="AJ36" s="255"/>
      <c r="AK36" s="255"/>
      <c r="AL36" s="255"/>
      <c r="AM36" s="255"/>
      <c r="AN36" s="255"/>
      <c r="AO36" s="255"/>
      <c r="AP36" s="255"/>
      <c r="AQ36" s="255"/>
      <c r="AR36" s="255"/>
      <c r="AS36" s="255"/>
      <c r="AT36" s="255"/>
      <c r="AU36" s="255"/>
      <c r="AV36" s="255"/>
      <c r="AW36" s="255"/>
    </row>
    <row r="37" spans="1:49" ht="18" customHeight="1" x14ac:dyDescent="0.25">
      <c r="B37" s="287"/>
      <c r="C37" s="287"/>
      <c r="D37" s="287"/>
      <c r="G37" s="92"/>
      <c r="H37" s="92"/>
      <c r="I37" s="92"/>
      <c r="J37" s="92"/>
      <c r="K37" s="92"/>
      <c r="L37" s="92"/>
      <c r="M37" s="92"/>
      <c r="N37" s="92"/>
      <c r="O37" s="92"/>
      <c r="P37" s="92"/>
      <c r="Q37" s="92"/>
      <c r="R37" s="92"/>
      <c r="S37" s="92"/>
      <c r="T37" s="92"/>
      <c r="U37" s="92"/>
      <c r="V37" s="92"/>
      <c r="W37" s="92"/>
      <c r="X37" s="92"/>
      <c r="Y37" s="92"/>
      <c r="Z37" s="92"/>
      <c r="AA37" s="92"/>
      <c r="AB37" s="92"/>
      <c r="AC37" s="92"/>
      <c r="AF37" s="262"/>
      <c r="AG37" s="262"/>
      <c r="AH37" s="262"/>
      <c r="AI37" s="262"/>
      <c r="AJ37" s="262"/>
      <c r="AK37" s="262"/>
      <c r="AL37" s="262"/>
      <c r="AM37" s="262"/>
      <c r="AN37" s="262"/>
      <c r="AO37" s="262"/>
      <c r="AP37" s="262"/>
      <c r="AQ37" s="262"/>
      <c r="AR37" s="262"/>
      <c r="AS37" s="262"/>
      <c r="AT37" s="262"/>
      <c r="AU37" s="262"/>
      <c r="AV37" s="262"/>
      <c r="AW37" s="262"/>
    </row>
    <row r="38" spans="1:49" ht="45" customHeight="1" x14ac:dyDescent="0.25">
      <c r="B38" s="169" t="s">
        <v>42</v>
      </c>
      <c r="C38" s="169" t="s">
        <v>538</v>
      </c>
      <c r="D38" s="169" t="s">
        <v>539</v>
      </c>
      <c r="E38" s="169" t="s">
        <v>539</v>
      </c>
      <c r="F38" s="169" t="s">
        <v>540</v>
      </c>
      <c r="G38" s="169" t="s">
        <v>540</v>
      </c>
      <c r="H38" s="169" t="s">
        <v>541</v>
      </c>
      <c r="I38" s="169" t="s">
        <v>542</v>
      </c>
      <c r="J38" s="92"/>
      <c r="K38" s="92"/>
      <c r="L38" s="92"/>
      <c r="M38" s="92"/>
      <c r="N38" s="92"/>
      <c r="O38" s="92"/>
      <c r="P38" s="92"/>
      <c r="Q38" s="92"/>
      <c r="R38" s="92"/>
      <c r="S38" s="92"/>
      <c r="T38" s="92"/>
      <c r="U38" s="92"/>
      <c r="V38" s="92"/>
      <c r="W38" s="92"/>
      <c r="X38" s="92"/>
      <c r="Y38" s="92"/>
      <c r="Z38" s="92"/>
      <c r="AA38" s="92"/>
      <c r="AB38" s="92"/>
      <c r="AC38" s="92"/>
      <c r="AF38" s="262"/>
      <c r="AG38" s="262"/>
      <c r="AH38" s="262"/>
      <c r="AI38" s="262"/>
      <c r="AJ38" s="262"/>
      <c r="AK38" s="262"/>
      <c r="AL38" s="262"/>
      <c r="AM38" s="262"/>
      <c r="AN38" s="262"/>
      <c r="AO38" s="262"/>
      <c r="AP38" s="262"/>
      <c r="AQ38" s="262"/>
      <c r="AR38" s="262"/>
      <c r="AS38" s="262"/>
      <c r="AT38" s="262"/>
      <c r="AU38" s="262"/>
      <c r="AV38" s="262"/>
      <c r="AW38" s="262"/>
    </row>
    <row r="39" spans="1:49" ht="15" customHeight="1" x14ac:dyDescent="0.25">
      <c r="B39" s="288"/>
      <c r="C39" s="288"/>
      <c r="D39" s="289" t="s">
        <v>543</v>
      </c>
      <c r="E39" s="289" t="s">
        <v>532</v>
      </c>
      <c r="F39" s="289" t="s">
        <v>543</v>
      </c>
      <c r="G39" s="289" t="s">
        <v>532</v>
      </c>
      <c r="H39" s="288"/>
      <c r="I39" s="288"/>
      <c r="J39" s="92"/>
      <c r="K39" s="92"/>
      <c r="L39" s="92"/>
      <c r="M39" s="92"/>
      <c r="N39" s="92"/>
      <c r="O39" s="92"/>
      <c r="P39" s="92"/>
      <c r="Q39" s="92"/>
      <c r="R39" s="92"/>
      <c r="S39" s="92"/>
      <c r="T39" s="92"/>
      <c r="U39" s="92"/>
      <c r="V39" s="92"/>
      <c r="W39" s="92"/>
      <c r="X39" s="92"/>
      <c r="Y39" s="92"/>
      <c r="Z39" s="92"/>
      <c r="AA39" s="92"/>
      <c r="AB39" s="92"/>
      <c r="AC39" s="92"/>
      <c r="AF39" s="262"/>
      <c r="AG39" s="262"/>
      <c r="AH39" s="262"/>
      <c r="AI39" s="262"/>
      <c r="AJ39" s="262"/>
      <c r="AK39" s="262"/>
      <c r="AL39" s="262"/>
      <c r="AM39" s="262"/>
      <c r="AN39" s="262"/>
      <c r="AO39" s="262"/>
      <c r="AP39" s="262"/>
      <c r="AQ39" s="262"/>
      <c r="AR39" s="262"/>
      <c r="AS39" s="262"/>
      <c r="AT39" s="262"/>
      <c r="AU39" s="262"/>
      <c r="AV39" s="262"/>
      <c r="AW39" s="262"/>
    </row>
    <row r="40" spans="1:49" ht="30" customHeight="1" x14ac:dyDescent="0.25">
      <c r="B40" s="290" t="s">
        <v>544</v>
      </c>
      <c r="C40" s="290" t="s">
        <v>545</v>
      </c>
      <c r="D40" s="291">
        <v>169</v>
      </c>
      <c r="E40" s="291">
        <f>IF(Inputs!$C$4="England",$D40*Inputs!$C$123, 0)</f>
        <v>0</v>
      </c>
      <c r="F40" s="291">
        <v>168</v>
      </c>
      <c r="G40" s="291">
        <f>IF(Inputs!$C$4="England",$F40*Inputs!$C$123,0)</f>
        <v>0</v>
      </c>
      <c r="H40" s="280"/>
      <c r="I40" s="292" t="s">
        <v>546</v>
      </c>
      <c r="J40" s="92"/>
      <c r="K40" s="92"/>
      <c r="L40" s="92"/>
      <c r="M40" s="92"/>
      <c r="N40" s="92"/>
      <c r="O40" s="92"/>
      <c r="P40" s="92"/>
      <c r="Q40" s="92"/>
      <c r="R40" s="92"/>
      <c r="S40" s="92"/>
      <c r="T40" s="92"/>
      <c r="U40" s="92"/>
      <c r="V40" s="92"/>
      <c r="W40" s="92"/>
      <c r="X40" s="92"/>
      <c r="Y40" s="92"/>
      <c r="Z40" s="92"/>
      <c r="AA40" s="92"/>
      <c r="AB40" s="92"/>
      <c r="AC40" s="92"/>
      <c r="AF40" s="262"/>
      <c r="AG40" s="262"/>
      <c r="AH40" s="262"/>
      <c r="AI40" s="262"/>
      <c r="AJ40" s="262"/>
      <c r="AK40" s="262"/>
      <c r="AL40" s="262"/>
      <c r="AM40" s="262"/>
      <c r="AN40" s="262"/>
      <c r="AO40" s="262"/>
      <c r="AP40" s="262"/>
      <c r="AQ40" s="262"/>
      <c r="AR40" s="262"/>
      <c r="AS40" s="262"/>
      <c r="AT40" s="262"/>
      <c r="AU40" s="262"/>
      <c r="AV40" s="262"/>
      <c r="AW40" s="262"/>
    </row>
    <row r="41" spans="1:49" ht="30" customHeight="1" x14ac:dyDescent="0.25">
      <c r="A41" s="92"/>
      <c r="B41" s="290" t="s">
        <v>544</v>
      </c>
      <c r="C41" s="290" t="s">
        <v>547</v>
      </c>
      <c r="D41" s="291">
        <v>169</v>
      </c>
      <c r="E41" s="291">
        <f>IF(Inputs!$C$4="England",$D41*Inputs!$C$124, 0)</f>
        <v>0</v>
      </c>
      <c r="F41" s="291">
        <v>168</v>
      </c>
      <c r="G41" s="291">
        <f>IF(Inputs!$C$4="England",$F41*Inputs!$C$124,0)</f>
        <v>0</v>
      </c>
      <c r="H41" s="280"/>
      <c r="I41" s="292" t="s">
        <v>546</v>
      </c>
      <c r="J41" s="92"/>
      <c r="K41" s="92"/>
      <c r="L41" s="92"/>
      <c r="M41" s="92"/>
      <c r="N41" s="92"/>
      <c r="O41" s="92"/>
      <c r="P41" s="92"/>
      <c r="Q41" s="92"/>
      <c r="R41" s="92"/>
      <c r="S41" s="92"/>
      <c r="T41" s="92"/>
      <c r="U41" s="92"/>
      <c r="V41" s="92"/>
      <c r="W41" s="92"/>
      <c r="X41" s="92"/>
      <c r="Y41" s="92"/>
      <c r="Z41" s="92"/>
      <c r="AA41" s="92"/>
      <c r="AB41" s="92"/>
      <c r="AC41" s="92"/>
      <c r="AF41" s="262"/>
      <c r="AG41" s="262"/>
      <c r="AH41" s="262"/>
      <c r="AI41" s="262"/>
      <c r="AJ41" s="262"/>
      <c r="AK41" s="262"/>
      <c r="AL41" s="262"/>
      <c r="AM41" s="262"/>
      <c r="AN41" s="262"/>
      <c r="AO41" s="262"/>
      <c r="AP41" s="262"/>
      <c r="AQ41" s="262"/>
      <c r="AR41" s="262"/>
      <c r="AS41" s="262"/>
      <c r="AT41" s="262"/>
      <c r="AU41" s="262"/>
      <c r="AV41" s="262"/>
      <c r="AW41" s="262"/>
    </row>
    <row r="42" spans="1:49" ht="45" customHeight="1" x14ac:dyDescent="0.25">
      <c r="A42" s="92"/>
      <c r="B42" s="290" t="s">
        <v>544</v>
      </c>
      <c r="C42" s="290" t="s">
        <v>548</v>
      </c>
      <c r="D42" s="291">
        <v>346</v>
      </c>
      <c r="E42" s="291">
        <f>IF(Inputs!$C$4="England",$D42*Inputs!$C$125, 0)</f>
        <v>0</v>
      </c>
      <c r="F42" s="291">
        <v>182</v>
      </c>
      <c r="G42" s="291">
        <f>IF(Inputs!$C$4="England",$F42*Inputs!$C$125,0)</f>
        <v>0</v>
      </c>
      <c r="H42" s="280"/>
      <c r="I42" s="292" t="s">
        <v>549</v>
      </c>
      <c r="J42" s="92"/>
      <c r="K42" s="92"/>
      <c r="L42" s="92"/>
      <c r="M42" s="92"/>
      <c r="N42" s="92"/>
      <c r="O42" s="92"/>
      <c r="P42" s="92"/>
      <c r="Q42" s="92"/>
      <c r="R42" s="92"/>
      <c r="S42" s="92"/>
      <c r="T42" s="92"/>
      <c r="U42" s="92"/>
      <c r="V42" s="92"/>
      <c r="W42" s="92"/>
      <c r="X42" s="92"/>
      <c r="Y42" s="92"/>
      <c r="Z42" s="92"/>
      <c r="AA42" s="92"/>
      <c r="AB42" s="92"/>
      <c r="AC42" s="92"/>
      <c r="AF42" s="262"/>
      <c r="AG42" s="262"/>
      <c r="AH42" s="262"/>
      <c r="AI42" s="262"/>
      <c r="AJ42" s="262"/>
      <c r="AK42" s="262"/>
      <c r="AL42" s="262"/>
      <c r="AM42" s="262"/>
      <c r="AN42" s="262"/>
      <c r="AO42" s="262"/>
      <c r="AP42" s="262"/>
      <c r="AQ42" s="262"/>
      <c r="AR42" s="262"/>
      <c r="AS42" s="262"/>
      <c r="AT42" s="262"/>
      <c r="AU42" s="262"/>
      <c r="AV42" s="262"/>
      <c r="AW42" s="262"/>
    </row>
    <row r="43" spans="1:49" ht="30" customHeight="1" x14ac:dyDescent="0.25">
      <c r="A43" s="92"/>
      <c r="B43" s="293" t="s">
        <v>550</v>
      </c>
      <c r="C43" s="280"/>
      <c r="D43" s="294"/>
      <c r="E43" s="295">
        <f>SUM(E40:E42)</f>
        <v>0</v>
      </c>
      <c r="F43" s="294"/>
      <c r="G43" s="295">
        <f>SUM(G40:G42)</f>
        <v>0</v>
      </c>
      <c r="H43" s="290">
        <f>IF(Inputs!$C$4="England",Inputs!C7+2,0)</f>
        <v>0</v>
      </c>
      <c r="I43" s="292" t="s">
        <v>551</v>
      </c>
      <c r="J43" s="92"/>
      <c r="K43" s="92"/>
      <c r="L43" s="92"/>
      <c r="M43" s="92"/>
      <c r="N43" s="92"/>
      <c r="O43" s="92"/>
      <c r="P43" s="92"/>
      <c r="Q43" s="92"/>
      <c r="R43" s="92"/>
      <c r="S43" s="92"/>
      <c r="T43" s="92"/>
      <c r="U43" s="92"/>
      <c r="V43" s="92"/>
      <c r="W43" s="92"/>
      <c r="X43" s="92"/>
      <c r="Y43" s="92"/>
      <c r="Z43" s="92"/>
      <c r="AA43" s="92"/>
      <c r="AB43" s="92"/>
      <c r="AC43" s="92"/>
      <c r="AF43" s="262"/>
      <c r="AG43" s="262"/>
      <c r="AH43" s="262"/>
      <c r="AI43" s="262"/>
      <c r="AJ43" s="262"/>
      <c r="AK43" s="262"/>
      <c r="AL43" s="262"/>
      <c r="AM43" s="262"/>
      <c r="AN43" s="262"/>
      <c r="AO43" s="262"/>
      <c r="AP43" s="262"/>
      <c r="AQ43" s="262"/>
      <c r="AR43" s="262"/>
      <c r="AS43" s="262"/>
      <c r="AT43" s="262"/>
      <c r="AU43" s="262"/>
      <c r="AV43" s="262"/>
      <c r="AW43" s="262"/>
    </row>
    <row r="44" spans="1:49" ht="46.5" customHeight="1" x14ac:dyDescent="0.25">
      <c r="A44" s="92"/>
      <c r="B44" s="290" t="s">
        <v>552</v>
      </c>
      <c r="C44" s="290" t="s">
        <v>545</v>
      </c>
      <c r="D44" s="291">
        <v>102</v>
      </c>
      <c r="E44" s="291">
        <f>IF(Inputs!$C$4="Scotland",$D44*Inputs!$C$123, 0)</f>
        <v>0</v>
      </c>
      <c r="F44" s="291">
        <v>85</v>
      </c>
      <c r="G44" s="291">
        <f>IF(Inputs!$C$4="Scotland",$F44*Inputs!$C$123,0)</f>
        <v>0</v>
      </c>
      <c r="H44" s="290"/>
      <c r="I44" s="292" t="s">
        <v>553</v>
      </c>
      <c r="J44" s="92"/>
      <c r="K44" s="92"/>
      <c r="L44" s="92"/>
      <c r="M44" s="92"/>
      <c r="N44" s="92"/>
      <c r="O44" s="92"/>
      <c r="P44" s="92"/>
      <c r="Q44" s="92"/>
      <c r="R44" s="92"/>
      <c r="S44" s="92"/>
      <c r="T44" s="92"/>
      <c r="U44" s="92"/>
      <c r="V44" s="92"/>
      <c r="W44" s="92"/>
      <c r="X44" s="92"/>
      <c r="Y44" s="92"/>
      <c r="Z44" s="92"/>
      <c r="AA44" s="92"/>
      <c r="AB44" s="92"/>
      <c r="AC44" s="92"/>
      <c r="AF44" s="262"/>
      <c r="AG44" s="262"/>
      <c r="AH44" s="262"/>
      <c r="AI44" s="262"/>
      <c r="AJ44" s="262"/>
      <c r="AK44" s="262"/>
      <c r="AL44" s="262"/>
      <c r="AM44" s="262"/>
      <c r="AN44" s="262"/>
      <c r="AO44" s="262"/>
      <c r="AP44" s="262"/>
      <c r="AQ44" s="262"/>
      <c r="AR44" s="262"/>
      <c r="AS44" s="262"/>
      <c r="AT44" s="262"/>
      <c r="AU44" s="262"/>
      <c r="AV44" s="262"/>
      <c r="AW44" s="262"/>
    </row>
    <row r="45" spans="1:49" ht="46.5" customHeight="1" x14ac:dyDescent="0.25">
      <c r="A45" s="92"/>
      <c r="B45" s="290" t="s">
        <v>552</v>
      </c>
      <c r="C45" s="290" t="s">
        <v>547</v>
      </c>
      <c r="D45" s="291">
        <v>142</v>
      </c>
      <c r="E45" s="291">
        <f>IF(Inputs!$C$4="Scotland",$D45*Inputs!$C$124, 0)</f>
        <v>0</v>
      </c>
      <c r="F45" s="291">
        <v>214</v>
      </c>
      <c r="G45" s="291">
        <f>IF(Inputs!$C$4="Scotland",$F45*Inputs!$C$124,0)</f>
        <v>0</v>
      </c>
      <c r="H45" s="290"/>
      <c r="I45" s="292" t="s">
        <v>554</v>
      </c>
      <c r="J45" s="92"/>
      <c r="K45" s="92"/>
      <c r="L45" s="92"/>
      <c r="M45" s="92"/>
      <c r="N45" s="92"/>
      <c r="O45" s="92"/>
      <c r="P45" s="92"/>
      <c r="Q45" s="92"/>
      <c r="R45" s="92"/>
      <c r="S45" s="92"/>
      <c r="T45" s="92"/>
      <c r="U45" s="92"/>
      <c r="V45" s="92"/>
      <c r="W45" s="92"/>
      <c r="X45" s="92"/>
      <c r="Y45" s="92"/>
      <c r="Z45" s="92"/>
      <c r="AA45" s="92"/>
      <c r="AB45" s="92"/>
      <c r="AC45" s="92"/>
    </row>
    <row r="46" spans="1:49" ht="46.5" customHeight="1" x14ac:dyDescent="0.25">
      <c r="A46" s="92"/>
      <c r="B46" s="290" t="s">
        <v>552</v>
      </c>
      <c r="C46" s="290" t="s">
        <v>548</v>
      </c>
      <c r="D46" s="291">
        <v>422</v>
      </c>
      <c r="E46" s="291">
        <f>IF(Inputs!$C$4="Scotland",$D46*Inputs!$C$124, 0)</f>
        <v>0</v>
      </c>
      <c r="F46" s="291">
        <v>223</v>
      </c>
      <c r="G46" s="291">
        <f>IF(Inputs!$C$4="Scotland",$F46*Inputs!$C$125,0)</f>
        <v>0</v>
      </c>
      <c r="H46" s="290"/>
      <c r="I46" s="292" t="s">
        <v>555</v>
      </c>
      <c r="J46" s="92"/>
      <c r="K46" s="92"/>
      <c r="L46" s="92"/>
      <c r="M46" s="92"/>
      <c r="N46" s="92"/>
      <c r="O46" s="92"/>
      <c r="P46" s="92"/>
      <c r="Q46" s="92"/>
      <c r="R46" s="92"/>
      <c r="S46" s="92"/>
      <c r="T46" s="92"/>
      <c r="U46" s="92"/>
      <c r="V46" s="92"/>
      <c r="W46" s="92"/>
      <c r="X46" s="92"/>
      <c r="Y46" s="92"/>
      <c r="Z46" s="92"/>
      <c r="AA46" s="92"/>
      <c r="AB46" s="92"/>
      <c r="AC46" s="92"/>
    </row>
    <row r="47" spans="1:49" ht="15" customHeight="1" x14ac:dyDescent="0.25">
      <c r="A47" s="92"/>
      <c r="B47" s="293" t="s">
        <v>556</v>
      </c>
      <c r="C47" s="280"/>
      <c r="D47" s="296"/>
      <c r="E47" s="295">
        <f>SUM(E44:E46)</f>
        <v>0</v>
      </c>
      <c r="F47" s="296"/>
      <c r="G47" s="295">
        <f>SUM(G44:G46)</f>
        <v>0</v>
      </c>
      <c r="H47" s="290">
        <f>IF(Inputs!$C$4="Scotland",19,IF(Inputs!$C$4="Wales",11,IF(Inputs!$C$4="Northern Ireland",19,0)))</f>
        <v>0</v>
      </c>
      <c r="I47" s="292" t="s">
        <v>557</v>
      </c>
      <c r="J47" s="92"/>
      <c r="K47" s="92"/>
      <c r="L47" s="92"/>
      <c r="M47" s="92"/>
      <c r="N47" s="92"/>
      <c r="O47" s="92"/>
      <c r="P47" s="92"/>
      <c r="Q47" s="92"/>
      <c r="R47" s="92"/>
      <c r="S47" s="92"/>
      <c r="T47" s="92"/>
      <c r="U47" s="92"/>
      <c r="V47" s="92"/>
      <c r="W47" s="92"/>
      <c r="X47" s="92"/>
      <c r="Y47" s="92"/>
      <c r="Z47" s="92"/>
      <c r="AA47" s="92"/>
      <c r="AB47" s="92"/>
      <c r="AC47" s="92"/>
    </row>
    <row r="48" spans="1:49" ht="30.75" customHeight="1" x14ac:dyDescent="0.25">
      <c r="A48" s="92"/>
      <c r="B48" s="297" t="s">
        <v>558</v>
      </c>
      <c r="C48" s="297" t="s">
        <v>545</v>
      </c>
      <c r="D48" s="298">
        <v>187</v>
      </c>
      <c r="E48" s="298">
        <f>IF(Inputs!$C$4="Wales",$D48*Inputs!$C$123,0)</f>
        <v>0</v>
      </c>
      <c r="F48" s="291">
        <v>159</v>
      </c>
      <c r="G48" s="291">
        <f>IF(Inputs!$C$4="Wales",$F48*Inputs!$C$123,0)</f>
        <v>0</v>
      </c>
      <c r="H48" s="290"/>
      <c r="I48" s="292" t="s">
        <v>559</v>
      </c>
      <c r="J48" s="92"/>
      <c r="K48" s="92"/>
      <c r="L48" s="92"/>
      <c r="M48" s="92"/>
      <c r="N48" s="92"/>
      <c r="O48" s="92"/>
      <c r="P48" s="92"/>
      <c r="Q48" s="92"/>
      <c r="R48" s="92"/>
      <c r="S48" s="92"/>
      <c r="T48" s="92"/>
      <c r="U48" s="92"/>
      <c r="V48" s="92"/>
      <c r="W48" s="92"/>
      <c r="X48" s="92"/>
      <c r="Y48" s="92"/>
      <c r="Z48" s="92"/>
      <c r="AA48" s="92"/>
      <c r="AB48" s="92"/>
      <c r="AC48" s="92"/>
    </row>
    <row r="49" spans="1:31" ht="30.75" customHeight="1" x14ac:dyDescent="0.25">
      <c r="A49" s="92"/>
      <c r="B49" s="297" t="s">
        <v>558</v>
      </c>
      <c r="C49" s="297" t="s">
        <v>547</v>
      </c>
      <c r="D49" s="298">
        <v>209</v>
      </c>
      <c r="E49" s="298">
        <f>IF(Inputs!$C$4="Wales",$D49*Inputs!$C$124,0)</f>
        <v>0</v>
      </c>
      <c r="F49" s="291">
        <v>158</v>
      </c>
      <c r="G49" s="291">
        <f>IF(Inputs!$C$4="Wales",$F49*Inputs!$C$124,0)</f>
        <v>0</v>
      </c>
      <c r="H49" s="290"/>
      <c r="I49" s="292" t="s">
        <v>560</v>
      </c>
      <c r="J49" s="92"/>
      <c r="K49" s="92"/>
      <c r="L49" s="92"/>
      <c r="M49" s="92"/>
      <c r="N49" s="92"/>
      <c r="O49" s="92"/>
      <c r="P49" s="92"/>
      <c r="Q49" s="92"/>
      <c r="R49" s="92"/>
      <c r="S49" s="92"/>
      <c r="T49" s="92"/>
      <c r="U49" s="92"/>
      <c r="V49" s="92"/>
      <c r="W49" s="92"/>
      <c r="X49" s="92"/>
      <c r="Y49" s="92"/>
      <c r="Z49" s="92"/>
      <c r="AA49" s="92"/>
      <c r="AB49" s="92"/>
      <c r="AC49" s="92"/>
    </row>
    <row r="50" spans="1:31" ht="61.5" customHeight="1" x14ac:dyDescent="0.25">
      <c r="A50" s="92"/>
      <c r="B50" s="297" t="s">
        <v>558</v>
      </c>
      <c r="C50" s="297" t="s">
        <v>548</v>
      </c>
      <c r="D50" s="291">
        <v>204</v>
      </c>
      <c r="E50" s="291">
        <f>IF(Inputs!$C$4="Wales",$D50*Inputs!$C$125,0)</f>
        <v>0</v>
      </c>
      <c r="F50" s="291">
        <v>129</v>
      </c>
      <c r="G50" s="291">
        <f>IF(Inputs!$C$4="Wales",$F50*Inputs!$C$125,0)</f>
        <v>0</v>
      </c>
      <c r="H50" s="290"/>
      <c r="I50" s="292" t="s">
        <v>561</v>
      </c>
      <c r="J50" s="92"/>
      <c r="K50" s="92"/>
      <c r="L50" s="92"/>
      <c r="M50" s="92"/>
      <c r="N50" s="92"/>
      <c r="O50" s="92"/>
      <c r="P50" s="92"/>
      <c r="Q50" s="92"/>
      <c r="R50" s="92"/>
      <c r="S50" s="92"/>
      <c r="T50" s="92"/>
      <c r="U50" s="92"/>
      <c r="V50" s="92"/>
      <c r="W50" s="92"/>
      <c r="X50" s="92"/>
      <c r="Y50" s="92"/>
      <c r="Z50" s="92"/>
      <c r="AA50" s="92"/>
      <c r="AB50" s="92"/>
      <c r="AC50" s="92"/>
    </row>
    <row r="51" spans="1:31" ht="15" customHeight="1" x14ac:dyDescent="0.25">
      <c r="A51" s="92"/>
      <c r="B51" s="299" t="s">
        <v>562</v>
      </c>
      <c r="C51" s="288"/>
      <c r="D51" s="300"/>
      <c r="E51" s="295">
        <f>SUM(E48:E50)</f>
        <v>0</v>
      </c>
      <c r="F51" s="300"/>
      <c r="G51" s="295">
        <f>SUM(G48:G50)</f>
        <v>0</v>
      </c>
      <c r="H51" s="290">
        <f>IF(Inputs!$C$4="Wales",Inputs!C7+12,0)</f>
        <v>0</v>
      </c>
      <c r="I51" s="301" t="s">
        <v>563</v>
      </c>
      <c r="J51" s="92"/>
      <c r="K51" s="92"/>
      <c r="L51" s="92"/>
      <c r="M51" s="92"/>
      <c r="N51" s="92"/>
      <c r="O51" s="92"/>
      <c r="P51" s="92"/>
      <c r="Q51" s="92"/>
      <c r="R51" s="92"/>
      <c r="S51" s="92"/>
      <c r="T51" s="92"/>
      <c r="U51" s="92"/>
      <c r="V51" s="92"/>
      <c r="W51" s="92"/>
      <c r="X51" s="92"/>
      <c r="Y51" s="92"/>
      <c r="Z51" s="92"/>
      <c r="AA51" s="92"/>
      <c r="AB51" s="92"/>
      <c r="AC51" s="92"/>
      <c r="AD51" s="92"/>
      <c r="AE51" s="92"/>
    </row>
    <row r="52" spans="1:31" ht="52.5" customHeight="1" x14ac:dyDescent="0.25">
      <c r="B52" s="297" t="s">
        <v>564</v>
      </c>
      <c r="C52" s="297" t="s">
        <v>545</v>
      </c>
      <c r="D52" s="291">
        <v>213</v>
      </c>
      <c r="E52" s="291">
        <f>IF(Inputs!$C$4="Northern Ireland",$D52*Inputs!$C$123,0)</f>
        <v>0</v>
      </c>
      <c r="F52" s="291">
        <v>326</v>
      </c>
      <c r="G52" s="291">
        <f>IF(Inputs!$C$4="Northern Ireland",$F52*Inputs!$C$123,0)</f>
        <v>0</v>
      </c>
      <c r="H52" s="290"/>
      <c r="I52" s="292" t="s">
        <v>565</v>
      </c>
      <c r="J52" s="92"/>
      <c r="K52" s="92"/>
      <c r="L52" s="92"/>
      <c r="M52" s="92"/>
      <c r="N52" s="92"/>
      <c r="O52" s="92"/>
      <c r="P52" s="92"/>
      <c r="Q52" s="92"/>
      <c r="R52" s="92"/>
      <c r="S52" s="92"/>
      <c r="T52" s="92"/>
      <c r="U52" s="92"/>
      <c r="V52" s="92"/>
      <c r="W52" s="92"/>
      <c r="X52" s="92"/>
      <c r="Y52" s="92"/>
      <c r="Z52" s="92"/>
      <c r="AA52" s="92"/>
      <c r="AB52" s="92"/>
      <c r="AC52" s="92"/>
    </row>
    <row r="53" spans="1:31" ht="30.75" customHeight="1" x14ac:dyDescent="0.25">
      <c r="B53" s="297" t="s">
        <v>564</v>
      </c>
      <c r="C53" s="297" t="s">
        <v>547</v>
      </c>
      <c r="D53" s="291">
        <v>327</v>
      </c>
      <c r="E53" s="291">
        <f>IF(Inputs!$C$4="Northern Ireland",$D53*Inputs!$C$124,0)</f>
        <v>0</v>
      </c>
      <c r="F53" s="291">
        <v>376</v>
      </c>
      <c r="G53" s="291">
        <f>IF(Inputs!$C$4="Northern Ireland",$F53*Inputs!$C$124,0)</f>
        <v>0</v>
      </c>
      <c r="H53" s="290"/>
      <c r="I53" s="292" t="s">
        <v>566</v>
      </c>
      <c r="J53" s="92"/>
      <c r="K53" s="92"/>
      <c r="L53" s="92"/>
      <c r="M53" s="92"/>
      <c r="N53" s="92"/>
      <c r="O53" s="92"/>
      <c r="P53" s="92"/>
      <c r="Q53" s="92"/>
      <c r="R53" s="92"/>
      <c r="S53" s="92"/>
      <c r="T53" s="92"/>
      <c r="U53" s="92"/>
      <c r="V53" s="92"/>
      <c r="W53" s="92"/>
      <c r="X53" s="92"/>
      <c r="Y53" s="92"/>
      <c r="Z53" s="92"/>
      <c r="AA53" s="92"/>
      <c r="AB53" s="92"/>
      <c r="AC53" s="92"/>
    </row>
    <row r="54" spans="1:31" ht="18" customHeight="1" x14ac:dyDescent="0.25">
      <c r="A54" s="92"/>
      <c r="B54" s="297" t="s">
        <v>564</v>
      </c>
      <c r="C54" s="297" t="s">
        <v>548</v>
      </c>
      <c r="D54" s="291">
        <v>590</v>
      </c>
      <c r="E54" s="291">
        <f>IF(Inputs!$C$4="Northern Ireland",$D54*Inputs!$C$125,0)</f>
        <v>0</v>
      </c>
      <c r="F54" s="291">
        <v>336</v>
      </c>
      <c r="G54" s="291">
        <f>IF(Inputs!$C$4="Northern Ireland",$F54*Inputs!$C$125,0)</f>
        <v>0</v>
      </c>
      <c r="H54" s="290"/>
      <c r="I54" s="292" t="s">
        <v>567</v>
      </c>
      <c r="J54" s="92"/>
      <c r="K54" s="92"/>
      <c r="L54" s="92"/>
      <c r="M54" s="92"/>
      <c r="N54" s="92"/>
      <c r="O54" s="92"/>
      <c r="P54" s="92"/>
      <c r="Q54" s="92"/>
      <c r="R54" s="92"/>
      <c r="S54" s="92"/>
      <c r="T54" s="92"/>
      <c r="U54" s="92"/>
      <c r="V54" s="92"/>
      <c r="W54" s="92"/>
      <c r="X54" s="92"/>
      <c r="Y54" s="92"/>
      <c r="Z54" s="92"/>
      <c r="AA54" s="92"/>
      <c r="AB54" s="92"/>
      <c r="AC54" s="92"/>
      <c r="AD54" s="92"/>
      <c r="AE54" s="92"/>
    </row>
    <row r="55" spans="1:31" ht="30.75" customHeight="1" x14ac:dyDescent="0.25">
      <c r="A55" s="92"/>
      <c r="B55" s="299" t="s">
        <v>568</v>
      </c>
      <c r="C55" s="288"/>
      <c r="D55" s="300"/>
      <c r="E55" s="295">
        <f>SUM(E52:E54)</f>
        <v>0</v>
      </c>
      <c r="F55" s="300"/>
      <c r="G55" s="295">
        <f>SUM(G52:G54)</f>
        <v>0</v>
      </c>
      <c r="H55" s="290">
        <f>IF(Inputs!$C$4="Northern Ireland",Inputs!C7+20,0)</f>
        <v>0</v>
      </c>
      <c r="I55" s="292" t="s">
        <v>569</v>
      </c>
      <c r="J55" s="92"/>
      <c r="K55" s="92"/>
      <c r="L55" s="92"/>
      <c r="M55" s="92"/>
      <c r="N55" s="92"/>
      <c r="O55" s="92"/>
      <c r="P55" s="92"/>
      <c r="Q55" s="92"/>
      <c r="R55" s="92"/>
      <c r="S55" s="92"/>
      <c r="T55" s="92"/>
      <c r="U55" s="92"/>
      <c r="V55" s="92"/>
      <c r="W55" s="92"/>
      <c r="X55" s="92"/>
      <c r="Y55" s="92"/>
      <c r="Z55" s="92"/>
      <c r="AA55" s="92"/>
      <c r="AB55" s="92"/>
      <c r="AC55" s="92"/>
      <c r="AD55" s="92"/>
      <c r="AE55" s="92"/>
    </row>
    <row r="56" spans="1:31" ht="18" customHeight="1" x14ac:dyDescent="0.25">
      <c r="B56" s="162"/>
      <c r="C56" s="162"/>
      <c r="D56" s="162"/>
      <c r="E56" s="162"/>
      <c r="F56" s="16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row>
    <row r="57" spans="1:31" s="162" customFormat="1" ht="18" customHeight="1" x14ac:dyDescent="0.25">
      <c r="A57" s="190"/>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row>
    <row r="58" spans="1:31" ht="15" customHeight="1" x14ac:dyDescent="0.25">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row>
    <row r="59" spans="1:31" ht="18" customHeight="1" x14ac:dyDescent="0.25">
      <c r="A59" s="257"/>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row>
  </sheetData>
  <sheetProtection password="A42F" sheet="1" formatCells="0" formatColumns="0" formatRows="0" sort="0" autoFilter="0"/>
  <mergeCells count="6">
    <mergeCell ref="K16:L16"/>
    <mergeCell ref="K15:L15"/>
    <mergeCell ref="E14:L14"/>
    <mergeCell ref="M16:Y16"/>
    <mergeCell ref="M14:AC14"/>
    <mergeCell ref="M15:Y15"/>
  </mergeCells>
  <conditionalFormatting sqref="C17:AC32">
    <cfRule type="expression" dxfId="3" priority="4">
      <formula>OR(#REF!="Wales", #REF!="Scotland", #REF!="Northern Ireland")</formula>
    </cfRule>
    <cfRule type="expression" dxfId="2" priority="5">
      <formula>AND(#REF!="NO", #REF!="England")</formula>
    </cfRule>
  </conditionalFormatting>
  <conditionalFormatting sqref="AD17:AD19">
    <cfRule type="expression" dxfId="1" priority="2">
      <formula>OR(#REF!="Wales", #REF!="Scotland", #REF!="Northern Ireland")</formula>
    </cfRule>
    <cfRule type="expression" dxfId="0" priority="3">
      <formula>AND(#REF!="NO", #REF!="England")</formula>
    </cfRule>
  </conditionalFormatting>
  <pageMargins left="0.7" right="0.7" top="0.75" bottom="0.75" header="0.511811023622047" footer="0.511811023622047"/>
  <pageSetup fitToHeight="0"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432d166-a7d7-47e6-bb2c-bdef8e56100f" xsi:nil="true"/>
    <Approvers xmlns="d432d166-a7d7-47e6-bb2c-bdef8e56100f">
      <UserInfo>
        <DisplayName/>
        <AccountId xsi:nil="true"/>
        <AccountType/>
      </UserInfo>
    </Approvers>
    <cc4f2c509e5d4b4daeb3fe9d5a4b2e1a xmlns="d432d166-a7d7-47e6-bb2c-bdef8e56100f">
      <Terms xmlns="http://schemas.microsoft.com/office/infopath/2007/PartnerControls"/>
    </cc4f2c509e5d4b4daeb3fe9d5a4b2e1a>
    <Authors xmlns="d432d166-a7d7-47e6-bb2c-bdef8e56100f">
      <UserInfo>
        <DisplayName/>
        <AccountId xsi:nil="true"/>
        <AccountType/>
      </UserInfo>
    </Authors>
  </documentManagement>
</p:properties>
</file>

<file path=customXml/item3.xml><?xml version="1.0" encoding="utf-8"?>
<ct:contentTypeSchema xmlns:ct="http://schemas.microsoft.com/office/2006/metadata/contentType" xmlns:ma="http://schemas.microsoft.com/office/2006/metadata/properties/metaAttributes" ct:_="" ma:_="" ma:contentTypeName="EE Project Document" ma:contentTypeID="0x010100A5ADAF00C4ECB94F803BCD39F669547300D78E27356625ED4899A284A836740FF4" ma:contentTypeVersion="4" ma:contentTypeDescription="" ma:contentTypeScope="" ma:versionID="95c4877b2b73eb2e047628cfe187e5f9">
  <xsd:schema xmlns:xsd="http://www.w3.org/2001/XMLSchema" xmlns:xs="http://www.w3.org/2001/XMLSchema" xmlns:p="http://schemas.microsoft.com/office/2006/metadata/properties" xmlns:ns2="d432d166-a7d7-47e6-bb2c-bdef8e56100f" targetNamespace="http://schemas.microsoft.com/office/2006/metadata/properties" ma:root="true" ma:fieldsID="9262ee33b82273ade32fc2ae3829b7f8" ns2:_="">
    <xsd:import namespace="d432d166-a7d7-47e6-bb2c-bdef8e56100f"/>
    <xsd:element name="properties">
      <xsd:complexType>
        <xsd:sequence>
          <xsd:element name="documentManagement">
            <xsd:complexType>
              <xsd:all>
                <xsd:element ref="ns2:Authors" minOccurs="0"/>
                <xsd:element ref="ns2:Approvers" minOccurs="0"/>
                <xsd:element ref="ns2:cc4f2c509e5d4b4daeb3fe9d5a4b2e1a"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32d166-a7d7-47e6-bb2c-bdef8e56100f" elementFormDefault="qualified">
    <xsd:import namespace="http://schemas.microsoft.com/office/2006/documentManagement/types"/>
    <xsd:import namespace="http://schemas.microsoft.com/office/infopath/2007/PartnerControls"/>
    <xsd:element name="Authors" ma:index="3" nillable="true" ma:displayName="Authors" ma:list="UserInfo" ma:internalName="Auth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rs" ma:index="4" nillable="true" ma:displayName="Approvers" ma:list="UserInfo" ma:internalName="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c4f2c509e5d4b4daeb3fe9d5a4b2e1a" ma:index="8" nillable="true" ma:taxonomy="true" ma:internalName="cc4f2c509e5d4b4daeb3fe9d5a4b2e1a" ma:taxonomyFieldName="Document_x0020_Type" ma:displayName="Document Type" ma:readOnly="false" ma:default="" ma:fieldId="{cc4f2c50-9e5d-4b4d-aeb3-fe9d5a4b2e1a}" ma:sspId="1426c4ad-9a3b-4a82-89f2-7dd754fd43fa" ma:termSetId="01ce5f40-7a31-49f6-8b6c-599b39d33c00"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36d6a90-c19b-4c8c-91fd-72cd4dbb9e18}" ma:internalName="TaxCatchAll" ma:showField="CatchAllData" ma:web="c6e597f1-3743-4265-9ac6-9189d8ce749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36d6a90-c19b-4c8c-91fd-72cd4dbb9e18}" ma:internalName="TaxCatchAllLabel" ma:readOnly="true" ma:showField="CatchAllDataLabel" ma:web="c6e597f1-3743-4265-9ac6-9189d8ce74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1426c4ad-9a3b-4a82-89f2-7dd754fd43fa" ContentTypeId="0x010100A5ADAF00C4ECB94F803BCD39F6695473" PreviousValue="false" LastSyncTimeStamp="2023-09-08T10:13:57.063Z"/>
</file>

<file path=customXml/itemProps1.xml><?xml version="1.0" encoding="utf-8"?>
<ds:datastoreItem xmlns:ds="http://schemas.openxmlformats.org/officeDocument/2006/customXml" ds:itemID="{F56E6F30-8309-4AFF-8614-7C77B18A0B32}">
  <ds:schemaRefs>
    <ds:schemaRef ds:uri="http://schemas.microsoft.com/sharepoint/v3/contenttype/forms"/>
  </ds:schemaRefs>
</ds:datastoreItem>
</file>

<file path=customXml/itemProps2.xml><?xml version="1.0" encoding="utf-8"?>
<ds:datastoreItem xmlns:ds="http://schemas.openxmlformats.org/officeDocument/2006/customXml" ds:itemID="{02AA4EB4-6745-4407-BB97-F598A6402017}">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d432d166-a7d7-47e6-bb2c-bdef8e56100f"/>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9E435B57-C771-4CCC-BFC1-0AF4A9E5EE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32d166-a7d7-47e6-bb2c-bdef8e5610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6AA4C1E-CE9A-4AB6-BC5A-30200057D12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Guide</vt:lpstr>
      <vt:lpstr>Inputs</vt:lpstr>
      <vt:lpstr>Cashflow</vt:lpstr>
      <vt:lpstr>NPVs</vt:lpstr>
      <vt:lpstr>Summary</vt:lpstr>
      <vt:lpstr>Calculations</vt:lpstr>
      <vt:lpstr>Standardised Costs</vt:lpstr>
      <vt:lpstr>Income Calcs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Conejo, Heather</dc:creator>
  <cp:keywords/>
  <dc:description/>
  <cp:lastModifiedBy>Conejo, Heather</cp:lastModifiedBy>
  <cp:revision>10</cp:revision>
  <dcterms:created xsi:type="dcterms:W3CDTF">2026-01-13T15:55:14Z</dcterms:created>
  <dcterms:modified xsi:type="dcterms:W3CDTF">2026-03-26T17:59:40Z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0x010100A5ADAF00C4ECB94F803BCD39F669547300D78E27356625ED4899A284A836740FF4</vt:lpwstr>
  </property>
  <property fmtid="{D5CDD505-2E9C-101B-9397-08002B2CF9AE}" pid="3" name="Document Type">
    <vt:lpwstr/>
  </property>
  <property fmtid="{D5CDD505-2E9C-101B-9397-08002B2CF9AE}" pid="4" name="Document_x0020_Type">
    <vt:lpwstr/>
  </property>
  <property fmtid="{D5CDD505-2E9C-101B-9397-08002B2CF9AE}" pid="5" name="MediaServiceImageTags">
    <vt:lpwstr/>
  </property>
  <property fmtid="{D5CDD505-2E9C-101B-9397-08002B2CF9AE}" pid="6" name="lcf76f155ced4ddcb4097134ff3c332f">
    <vt:lpwstr/>
  </property>
</Properties>
</file>